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831" windowHeight="11343"/>
  </bookViews>
  <sheets>
    <sheet name="총괄표" sheetId="8" r:id="rId1"/>
    <sheet name="세입결산" sheetId="4" r:id="rId2"/>
    <sheet name="세출결산" sheetId="5" r:id="rId3"/>
  </sheets>
  <definedNames>
    <definedName name="_xlnm.Print_Area" localSheetId="2">세출결산!$A$1:$F$30</definedName>
    <definedName name="_xlnm.Print_Area" localSheetId="0">총괄표!$A$1:$L$52</definedName>
  </definedNames>
  <calcPr calcId="125725"/>
</workbook>
</file>

<file path=xl/calcChain.xml><?xml version="1.0" encoding="utf-8"?>
<calcChain xmlns="http://schemas.openxmlformats.org/spreadsheetml/2006/main">
  <c r="E45" i="8"/>
  <c r="E52"/>
  <c r="E50"/>
  <c r="E48"/>
  <c r="F51"/>
  <c r="K46"/>
  <c r="J46"/>
  <c r="K48"/>
  <c r="J48"/>
  <c r="D48"/>
  <c r="K52"/>
  <c r="J52"/>
  <c r="L51"/>
  <c r="K50"/>
  <c r="J50"/>
  <c r="L49"/>
  <c r="L50" s="1"/>
  <c r="L47"/>
  <c r="J5" l="1"/>
  <c r="K5"/>
  <c r="L52"/>
  <c r="L48"/>
  <c r="D19" i="4" l="1"/>
  <c r="F27" i="5"/>
  <c r="F22" l="1"/>
  <c r="L8" i="8" l="1"/>
  <c r="L10"/>
  <c r="L12"/>
  <c r="L14"/>
  <c r="L16"/>
  <c r="L18"/>
  <c r="L20"/>
  <c r="L22"/>
  <c r="L24"/>
  <c r="L26"/>
  <c r="L28"/>
  <c r="L30"/>
  <c r="L32"/>
  <c r="L34"/>
  <c r="L36"/>
  <c r="L38"/>
  <c r="L40"/>
  <c r="L42"/>
  <c r="L44"/>
  <c r="L6"/>
  <c r="D50"/>
  <c r="F49"/>
  <c r="F50" s="1"/>
  <c r="F48"/>
  <c r="F47"/>
  <c r="F42"/>
  <c r="F9"/>
  <c r="F12"/>
  <c r="F15"/>
  <c r="F18"/>
  <c r="F21"/>
  <c r="F24"/>
  <c r="F27"/>
  <c r="F30"/>
  <c r="F33"/>
  <c r="F36"/>
  <c r="F39"/>
  <c r="F6"/>
  <c r="D52"/>
  <c r="L46" l="1"/>
  <c r="L5" s="1"/>
  <c r="F52"/>
  <c r="F24" i="4"/>
  <c r="F22"/>
  <c r="F20"/>
  <c r="F7"/>
  <c r="F8"/>
  <c r="F9"/>
  <c r="F10"/>
  <c r="F11"/>
  <c r="F12"/>
  <c r="F13"/>
  <c r="F14"/>
  <c r="F15"/>
  <c r="F16"/>
  <c r="F17"/>
  <c r="F18"/>
  <c r="F6"/>
  <c r="E30" i="5"/>
  <c r="F29"/>
  <c r="D30"/>
  <c r="E26" l="1"/>
  <c r="E5" s="1"/>
  <c r="E25" i="4" l="1"/>
  <c r="D25"/>
  <c r="F28" i="5"/>
  <c r="F30" s="1"/>
  <c r="F11"/>
  <c r="F19"/>
  <c r="F20"/>
  <c r="F21"/>
  <c r="F23"/>
  <c r="F24"/>
  <c r="F8"/>
  <c r="F9"/>
  <c r="F10"/>
  <c r="F12"/>
  <c r="F13"/>
  <c r="F14"/>
  <c r="F15"/>
  <c r="F16"/>
  <c r="F17"/>
  <c r="F18"/>
  <c r="F7" l="1"/>
  <c r="D26"/>
  <c r="D5" s="1"/>
  <c r="F25" i="4"/>
  <c r="E23" l="1"/>
  <c r="E21"/>
  <c r="E19"/>
  <c r="F19" l="1"/>
  <c r="E5"/>
  <c r="D23" l="1"/>
  <c r="D21"/>
  <c r="F21" s="1"/>
  <c r="D5" l="1"/>
  <c r="F5" s="1"/>
  <c r="F25" i="5"/>
  <c r="F23" i="4" l="1"/>
  <c r="F6" i="5" l="1"/>
  <c r="F26" s="1"/>
  <c r="F5" s="1"/>
  <c r="E5" i="8" l="1"/>
  <c r="F45" l="1"/>
  <c r="D5"/>
  <c r="D45"/>
</calcChain>
</file>

<file path=xl/sharedStrings.xml><?xml version="1.0" encoding="utf-8"?>
<sst xmlns="http://schemas.openxmlformats.org/spreadsheetml/2006/main" count="166" uniqueCount="86">
  <si>
    <t>세입</t>
    <phoneticPr fontId="1" type="noConversion"/>
  </si>
  <si>
    <t>관</t>
    <phoneticPr fontId="1" type="noConversion"/>
  </si>
  <si>
    <t>항</t>
    <phoneticPr fontId="1" type="noConversion"/>
  </si>
  <si>
    <t>목</t>
    <phoneticPr fontId="1" type="noConversion"/>
  </si>
  <si>
    <t>세출</t>
    <phoneticPr fontId="1" type="noConversion"/>
  </si>
  <si>
    <t>센터 운영</t>
    <phoneticPr fontId="1" type="noConversion"/>
  </si>
  <si>
    <t>후원금</t>
    <phoneticPr fontId="1" type="noConversion"/>
  </si>
  <si>
    <t>잡수입</t>
    <phoneticPr fontId="1" type="noConversion"/>
  </si>
  <si>
    <t xml:space="preserve">지정후원금 </t>
    <phoneticPr fontId="1" type="noConversion"/>
  </si>
  <si>
    <t>외부
지원
수입</t>
    <phoneticPr fontId="1" type="noConversion"/>
  </si>
  <si>
    <t>급여</t>
  </si>
  <si>
    <t>제수당</t>
  </si>
  <si>
    <t>총  계</t>
    <phoneticPr fontId="1" type="noConversion"/>
  </si>
  <si>
    <t>기관운영비</t>
  </si>
  <si>
    <t>회의비</t>
  </si>
  <si>
    <t>여비</t>
  </si>
  <si>
    <t>수용비 및 수수료</t>
  </si>
  <si>
    <t>공공요금</t>
  </si>
  <si>
    <t>제세공과금</t>
  </si>
  <si>
    <t>차량비</t>
  </si>
  <si>
    <t>기타운영비</t>
  </si>
  <si>
    <t>자산취득비</t>
  </si>
  <si>
    <t>시설장비유지비</t>
  </si>
  <si>
    <t>소 계</t>
    <phoneticPr fontId="1" type="noConversion"/>
  </si>
  <si>
    <t>증감
(A-B)</t>
    <phoneticPr fontId="1" type="noConversion"/>
  </si>
  <si>
    <t>인건비</t>
    <phoneticPr fontId="1" type="noConversion"/>
  </si>
  <si>
    <t>사무비</t>
    <phoneticPr fontId="1" type="noConversion"/>
  </si>
  <si>
    <t>보조금
수입</t>
    <phoneticPr fontId="1" type="noConversion"/>
  </si>
  <si>
    <t>보조금 이자</t>
    <phoneticPr fontId="1" type="noConversion"/>
  </si>
  <si>
    <t>방문교육사업</t>
    <phoneticPr fontId="1" type="noConversion"/>
  </si>
  <si>
    <t>센터</t>
    <phoneticPr fontId="1" type="noConversion"/>
  </si>
  <si>
    <t>(단위:원)</t>
    <phoneticPr fontId="1" type="noConversion"/>
  </si>
  <si>
    <t>공동육아나눔터</t>
    <phoneticPr fontId="1" type="noConversion"/>
  </si>
  <si>
    <t>2019년 창원시마산건강가정·다문화가족지원센터 세입 결산서</t>
    <phoneticPr fontId="1" type="noConversion"/>
  </si>
  <si>
    <t>2019년 
예산액(A)</t>
    <phoneticPr fontId="1" type="noConversion"/>
  </si>
  <si>
    <t>2019년 
결산액(B)</t>
    <phoneticPr fontId="1" type="noConversion"/>
  </si>
  <si>
    <t>공동육아나눔터</t>
  </si>
  <si>
    <t>방문교육사업</t>
  </si>
  <si>
    <t>사례관리사업</t>
  </si>
  <si>
    <t>통번역사업</t>
  </si>
  <si>
    <t>언어발달지원사업</t>
  </si>
  <si>
    <t>한국어교육사업</t>
  </si>
  <si>
    <t>(도)특수시책사업</t>
  </si>
  <si>
    <t>종사자수당지원사업</t>
  </si>
  <si>
    <t>결혼이민자인턴사업</t>
  </si>
  <si>
    <t>영유아기자녀양육사업</t>
  </si>
  <si>
    <t>사회복지사수당사업</t>
  </si>
  <si>
    <t>다문화가족지원(이중언어)</t>
  </si>
  <si>
    <t>공모사업</t>
    <phoneticPr fontId="1" type="noConversion"/>
  </si>
  <si>
    <t>퇴직적립금</t>
    <phoneticPr fontId="1" type="noConversion"/>
  </si>
  <si>
    <t>사회보험부담금</t>
    <phoneticPr fontId="1" type="noConversion"/>
  </si>
  <si>
    <t>업무
추진비</t>
    <phoneticPr fontId="1" type="noConversion"/>
  </si>
  <si>
    <t>운영비</t>
    <phoneticPr fontId="1" type="noConversion"/>
  </si>
  <si>
    <t>재산
조성비</t>
    <phoneticPr fontId="1" type="noConversion"/>
  </si>
  <si>
    <t>시설비</t>
    <phoneticPr fontId="1" type="noConversion"/>
  </si>
  <si>
    <t>사업비</t>
    <phoneticPr fontId="1" type="noConversion"/>
  </si>
  <si>
    <t>센터 사업비</t>
    <phoneticPr fontId="1" type="noConversion"/>
  </si>
  <si>
    <t>공동육아나눔터 사업비</t>
    <phoneticPr fontId="1" type="noConversion"/>
  </si>
  <si>
    <t>방문교육사업  사업비</t>
    <phoneticPr fontId="1" type="noConversion"/>
  </si>
  <si>
    <t>한국어교육사업  사업비</t>
    <phoneticPr fontId="1" type="noConversion"/>
  </si>
  <si>
    <t>(도)특수시책사업</t>
    <phoneticPr fontId="1" type="noConversion"/>
  </si>
  <si>
    <t>소 계</t>
    <phoneticPr fontId="1" type="noConversion"/>
  </si>
  <si>
    <t>외부사업</t>
    <phoneticPr fontId="1" type="noConversion"/>
  </si>
  <si>
    <t>외부지원사업</t>
    <phoneticPr fontId="1" type="noConversion"/>
  </si>
  <si>
    <t>후원금</t>
    <phoneticPr fontId="1" type="noConversion"/>
  </si>
  <si>
    <t>잡수익</t>
    <phoneticPr fontId="1" type="noConversion"/>
  </si>
  <si>
    <t>이자</t>
    <phoneticPr fontId="1" type="noConversion"/>
  </si>
  <si>
    <t>한국어교육사업</t>
    <phoneticPr fontId="1" type="noConversion"/>
  </si>
  <si>
    <t>(도)특수시책사업</t>
    <phoneticPr fontId="1" type="noConversion"/>
  </si>
  <si>
    <t>공동육아나눔터</t>
    <phoneticPr fontId="1" type="noConversion"/>
  </si>
  <si>
    <t>방문교육사업</t>
    <phoneticPr fontId="1" type="noConversion"/>
  </si>
  <si>
    <t>사례관리사업</t>
    <phoneticPr fontId="1" type="noConversion"/>
  </si>
  <si>
    <t>통번역사업</t>
    <phoneticPr fontId="1" type="noConversion"/>
  </si>
  <si>
    <t>언어발달지원사업</t>
    <phoneticPr fontId="1" type="noConversion"/>
  </si>
  <si>
    <t>한국어교육사업</t>
    <phoneticPr fontId="1" type="noConversion"/>
  </si>
  <si>
    <t>종사자수당지원</t>
    <phoneticPr fontId="1" type="noConversion"/>
  </si>
  <si>
    <t>결혼이민자인턴사업</t>
    <phoneticPr fontId="1" type="noConversion"/>
  </si>
  <si>
    <t>영유아기자녀양육사업</t>
    <phoneticPr fontId="1" type="noConversion"/>
  </si>
  <si>
    <t>사회복지사자격수당</t>
    <phoneticPr fontId="1" type="noConversion"/>
  </si>
  <si>
    <t>다문화가족이중언어</t>
    <phoneticPr fontId="1" type="noConversion"/>
  </si>
  <si>
    <t>외부지원</t>
    <phoneticPr fontId="1" type="noConversion"/>
  </si>
  <si>
    <t>공모사업</t>
    <phoneticPr fontId="1" type="noConversion"/>
  </si>
  <si>
    <t xml:space="preserve">지정후원금 </t>
    <phoneticPr fontId="1" type="noConversion"/>
  </si>
  <si>
    <t>잡수입</t>
    <phoneticPr fontId="1" type="noConversion"/>
  </si>
  <si>
    <t>2019년 창원시마산건강가정·다문화가족지원센터 세출 결산서</t>
    <phoneticPr fontId="1" type="noConversion"/>
  </si>
  <si>
    <t>2019년 창원시마산건강가정·다문화가족지원센터 세입 ∙ 세출 결산 총괄표</t>
    <phoneticPr fontId="1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</si>
</sst>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#,##0;[Red]#,##0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나눔고딕"/>
      <family val="3"/>
      <charset val="129"/>
    </font>
    <font>
      <sz val="11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sz val="10"/>
      <color theme="1"/>
      <name val="나눔고딕"/>
      <family val="3"/>
      <charset val="129"/>
    </font>
    <font>
      <b/>
      <sz val="11"/>
      <color theme="1"/>
      <name val="나눔고딕"/>
      <family val="3"/>
      <charset val="129"/>
    </font>
    <font>
      <sz val="12"/>
      <color theme="1"/>
      <name val="나눔고딕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3"/>
      <color indexed="0"/>
      <name val="맑은 고딕"/>
      <family val="3"/>
      <charset val="129"/>
    </font>
    <font>
      <sz val="11"/>
      <name val="나눔고딕"/>
      <family val="3"/>
      <charset val="129"/>
    </font>
    <font>
      <sz val="11"/>
      <color indexed="8"/>
      <name val="나눔고딕"/>
      <family val="3"/>
      <charset val="129"/>
    </font>
    <font>
      <sz val="10"/>
      <color indexed="8"/>
      <name val="나눔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9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0" fillId="0" borderId="0"/>
    <xf numFmtId="0" fontId="2" fillId="0" borderId="0">
      <alignment vertical="center"/>
    </xf>
    <xf numFmtId="41" fontId="10" fillId="0" borderId="0" applyFont="0" applyFill="0" applyBorder="0" applyAlignment="0" applyProtection="0"/>
    <xf numFmtId="0" fontId="10" fillId="0" borderId="0"/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/>
    <xf numFmtId="41" fontId="10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1" fontId="7" fillId="0" borderId="0" xfId="0" applyNumberFormat="1" applyFont="1">
      <alignment vertical="center"/>
    </xf>
    <xf numFmtId="0" fontId="7" fillId="0" borderId="0" xfId="0" applyFont="1">
      <alignment vertical="center"/>
    </xf>
    <xf numFmtId="41" fontId="4" fillId="0" borderId="0" xfId="0" applyNumberFormat="1" applyFont="1">
      <alignment vertical="center"/>
    </xf>
    <xf numFmtId="176" fontId="7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1" applyNumberFormat="1" applyFont="1" applyFill="1" applyBorder="1" applyAlignment="1">
      <alignment horizontal="right" vertical="center" wrapText="1"/>
    </xf>
    <xf numFmtId="176" fontId="7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2" xfId="2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right" vertical="center" wrapText="1"/>
    </xf>
    <xf numFmtId="3" fontId="8" fillId="2" borderId="7" xfId="1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3" fontId="8" fillId="2" borderId="7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/>
    </xf>
    <xf numFmtId="3" fontId="8" fillId="0" borderId="8" xfId="1" applyNumberFormat="1" applyFont="1" applyBorder="1" applyAlignment="1">
      <alignment horizontal="right" vertical="center"/>
    </xf>
    <xf numFmtId="3" fontId="8" fillId="0" borderId="9" xfId="1" applyNumberFormat="1" applyFont="1" applyBorder="1" applyAlignment="1">
      <alignment horizontal="right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 wrapText="1"/>
    </xf>
    <xf numFmtId="177" fontId="4" fillId="2" borderId="7" xfId="0" applyNumberFormat="1" applyFont="1" applyFill="1" applyBorder="1" applyAlignment="1">
      <alignment horizontal="right" vertical="center" wrapText="1"/>
    </xf>
    <xf numFmtId="177" fontId="4" fillId="0" borderId="1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13" fillId="0" borderId="1" xfId="2" applyNumberFormat="1" applyFont="1" applyFill="1" applyBorder="1" applyAlignment="1">
      <alignment horizontal="right" vertical="center" shrinkToFit="1"/>
    </xf>
    <xf numFmtId="177" fontId="4" fillId="2" borderId="1" xfId="0" applyNumberFormat="1" applyFont="1" applyFill="1" applyBorder="1" applyAlignment="1">
      <alignment horizontal="right" vertical="center"/>
    </xf>
    <xf numFmtId="177" fontId="4" fillId="2" borderId="7" xfId="0" applyNumberFormat="1" applyFont="1" applyFill="1" applyBorder="1" applyAlignment="1">
      <alignment horizontal="right" vertical="center"/>
    </xf>
    <xf numFmtId="177" fontId="4" fillId="0" borderId="1" xfId="1" applyNumberFormat="1" applyFont="1" applyBorder="1" applyAlignment="1">
      <alignment horizontal="right" vertical="center"/>
    </xf>
    <xf numFmtId="177" fontId="4" fillId="2" borderId="8" xfId="0" applyNumberFormat="1" applyFont="1" applyFill="1" applyBorder="1" applyAlignment="1">
      <alignment horizontal="right" vertical="center"/>
    </xf>
    <xf numFmtId="177" fontId="4" fillId="2" borderId="9" xfId="0" applyNumberFormat="1" applyFont="1" applyFill="1" applyBorder="1" applyAlignment="1">
      <alignment horizontal="right" vertical="center"/>
    </xf>
    <xf numFmtId="38" fontId="6" fillId="2" borderId="1" xfId="1" applyNumberFormat="1" applyFont="1" applyFill="1" applyBorder="1" applyAlignment="1">
      <alignment vertical="center" wrapText="1"/>
    </xf>
    <xf numFmtId="38" fontId="6" fillId="2" borderId="1" xfId="1" applyNumberFormat="1" applyFont="1" applyFill="1" applyBorder="1" applyAlignment="1">
      <alignment horizontal="right" vertical="center" wrapText="1"/>
    </xf>
    <xf numFmtId="38" fontId="7" fillId="0" borderId="1" xfId="1" applyNumberFormat="1" applyFont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38" fontId="6" fillId="2" borderId="1" xfId="1" applyNumberFormat="1" applyFont="1" applyFill="1" applyBorder="1" applyAlignment="1">
      <alignment vertical="center"/>
    </xf>
    <xf numFmtId="38" fontId="6" fillId="0" borderId="1" xfId="1" applyNumberFormat="1" applyFont="1" applyBorder="1" applyAlignment="1">
      <alignment vertical="center"/>
    </xf>
    <xf numFmtId="38" fontId="4" fillId="0" borderId="0" xfId="0" applyNumberFormat="1" applyFont="1">
      <alignment vertical="center"/>
    </xf>
    <xf numFmtId="38" fontId="4" fillId="0" borderId="0" xfId="0" applyNumberFormat="1" applyFont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38" fontId="6" fillId="2" borderId="1" xfId="1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38" fontId="7" fillId="0" borderId="1" xfId="0" applyNumberFormat="1" applyFont="1" applyBorder="1" applyAlignment="1">
      <alignment vertical="center"/>
    </xf>
    <xf numFmtId="38" fontId="7" fillId="0" borderId="1" xfId="1" applyNumberFormat="1" applyFont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shrinkToFit="1"/>
    </xf>
    <xf numFmtId="3" fontId="7" fillId="0" borderId="1" xfId="0" applyNumberFormat="1" applyFont="1" applyBorder="1" applyAlignment="1">
      <alignment horizontal="right" vertical="center"/>
    </xf>
    <xf numFmtId="38" fontId="7" fillId="0" borderId="1" xfId="1" applyNumberFormat="1" applyFont="1" applyBorder="1" applyAlignment="1">
      <alignment horizontal="right" vertical="center"/>
    </xf>
    <xf numFmtId="38" fontId="6" fillId="2" borderId="1" xfId="1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right" vertical="center"/>
    </xf>
    <xf numFmtId="38" fontId="7" fillId="0" borderId="1" xfId="0" applyNumberFormat="1" applyFont="1" applyBorder="1" applyAlignment="1">
      <alignment horizontal="center" vertical="center"/>
    </xf>
    <xf numFmtId="38" fontId="7" fillId="0" borderId="1" xfId="1" applyNumberFormat="1" applyFont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</cellXfs>
  <cellStyles count="49">
    <cellStyle name="쉼표 [0]" xfId="1" builtinId="6"/>
    <cellStyle name="쉼표 [0] 2" xfId="4"/>
    <cellStyle name="쉼표 [0] 3" xfId="26"/>
    <cellStyle name="쉼표 [0] 4" xfId="45"/>
    <cellStyle name="쉼표 [0] 5" xfId="48"/>
    <cellStyle name="표준" xfId="0" builtinId="0"/>
    <cellStyle name="표준 10" xfId="19"/>
    <cellStyle name="표준 10 2" xfId="36"/>
    <cellStyle name="표준 11" xfId="46"/>
    <cellStyle name="표준 12" xfId="47"/>
    <cellStyle name="표준 13" xfId="2"/>
    <cellStyle name="표준 2" xfId="5"/>
    <cellStyle name="표준 2 2" xfId="6"/>
    <cellStyle name="표준 3" xfId="7"/>
    <cellStyle name="표준 3 2" xfId="22"/>
    <cellStyle name="표준 3 2 2" xfId="38"/>
    <cellStyle name="표준 3 3" xfId="32"/>
    <cellStyle name="표준 3 4" xfId="15"/>
    <cellStyle name="표준 4" xfId="8"/>
    <cellStyle name="표준 4 2" xfId="23"/>
    <cellStyle name="표준 4 2 2" xfId="39"/>
    <cellStyle name="표준 4 3" xfId="33"/>
    <cellStyle name="표준 4 4" xfId="16"/>
    <cellStyle name="표준 5" xfId="9"/>
    <cellStyle name="표준 5 2" xfId="24"/>
    <cellStyle name="표준 5 2 2" xfId="40"/>
    <cellStyle name="표준 5 3" xfId="34"/>
    <cellStyle name="표준 5 4" xfId="17"/>
    <cellStyle name="표준 6" xfId="10"/>
    <cellStyle name="표준 6 2" xfId="3"/>
    <cellStyle name="표준 6 2 2" xfId="13"/>
    <cellStyle name="표준 6 2 2 2" xfId="37"/>
    <cellStyle name="표준 6 2 2 3" xfId="21"/>
    <cellStyle name="표준 6 2 3" xfId="27"/>
    <cellStyle name="표준 6 2 3 2" xfId="28"/>
    <cellStyle name="표준 6 2 3 2 2" xfId="29"/>
    <cellStyle name="표준 6 2 3 2 2 2" xfId="44"/>
    <cellStyle name="표준 6 2 3 2 3" xfId="43"/>
    <cellStyle name="표준 6 2 3 3" xfId="42"/>
    <cellStyle name="표준 6 2 4" xfId="31"/>
    <cellStyle name="표준 6 2 5" xfId="30"/>
    <cellStyle name="표준 6 2 6" xfId="14"/>
    <cellStyle name="표준 6 3" xfId="25"/>
    <cellStyle name="표준 6 3 2" xfId="41"/>
    <cellStyle name="표준 6 4" xfId="35"/>
    <cellStyle name="표준 6 5" xfId="18"/>
    <cellStyle name="표준 7" xfId="20"/>
    <cellStyle name="표준 8" xfId="11"/>
    <cellStyle name="표준 9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3"/>
  <sheetViews>
    <sheetView tabSelected="1" view="pageBreakPreview" zoomScale="85" zoomScaleNormal="85" zoomScaleSheetLayoutView="85" workbookViewId="0">
      <selection activeCell="D21" sqref="D21:D23"/>
    </sheetView>
  </sheetViews>
  <sheetFormatPr defaultColWidth="9" defaultRowHeight="14.3"/>
  <cols>
    <col min="1" max="2" width="6.109375" style="1" bestFit="1" customWidth="1"/>
    <col min="3" max="3" width="17.77734375" style="22" bestFit="1" customWidth="1"/>
    <col min="4" max="5" width="13.33203125" style="1" bestFit="1" customWidth="1"/>
    <col min="6" max="6" width="11" style="1" bestFit="1" customWidth="1"/>
    <col min="7" max="8" width="6.109375" style="1" bestFit="1" customWidth="1"/>
    <col min="9" max="9" width="17.33203125" style="22" bestFit="1" customWidth="1"/>
    <col min="10" max="11" width="13.33203125" style="1" bestFit="1" customWidth="1"/>
    <col min="12" max="12" width="11" style="1" bestFit="1" customWidth="1"/>
    <col min="13" max="13" width="11.88671875" style="1" bestFit="1" customWidth="1"/>
    <col min="14" max="16384" width="9" style="1"/>
  </cols>
  <sheetData>
    <row r="1" spans="1:13" ht="56.25" customHeight="1" thickTop="1" thickBot="1">
      <c r="A1" s="71" t="s">
        <v>85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</row>
    <row r="2" spans="1:13" ht="21.1" customHeight="1" thickTop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30.1" customHeight="1">
      <c r="A3" s="74" t="s">
        <v>0</v>
      </c>
      <c r="B3" s="74"/>
      <c r="C3" s="74"/>
      <c r="D3" s="74"/>
      <c r="E3" s="74"/>
      <c r="F3" s="74"/>
      <c r="G3" s="74" t="s">
        <v>4</v>
      </c>
      <c r="H3" s="74"/>
      <c r="I3" s="74"/>
      <c r="J3" s="74"/>
      <c r="K3" s="74"/>
      <c r="L3" s="74"/>
    </row>
    <row r="4" spans="1:13" ht="30.1" customHeight="1">
      <c r="A4" s="23" t="s">
        <v>1</v>
      </c>
      <c r="B4" s="23" t="s">
        <v>2</v>
      </c>
      <c r="C4" s="23" t="s">
        <v>3</v>
      </c>
      <c r="D4" s="24" t="s">
        <v>34</v>
      </c>
      <c r="E4" s="24" t="s">
        <v>35</v>
      </c>
      <c r="F4" s="24" t="s">
        <v>24</v>
      </c>
      <c r="G4" s="23" t="s">
        <v>1</v>
      </c>
      <c r="H4" s="23" t="s">
        <v>2</v>
      </c>
      <c r="I4" s="23" t="s">
        <v>3</v>
      </c>
      <c r="J4" s="24" t="s">
        <v>34</v>
      </c>
      <c r="K4" s="24" t="s">
        <v>35</v>
      </c>
      <c r="L4" s="24" t="s">
        <v>24</v>
      </c>
    </row>
    <row r="5" spans="1:13" ht="30.1" customHeight="1">
      <c r="A5" s="75" t="s">
        <v>12</v>
      </c>
      <c r="B5" s="75"/>
      <c r="C5" s="75"/>
      <c r="D5" s="61">
        <f ca="1">SUM(D45,D48,D50,D52)</f>
        <v>825134870</v>
      </c>
      <c r="E5" s="61">
        <f>SUM(E45,E48,E50,E52)</f>
        <v>825127185</v>
      </c>
      <c r="F5" s="62">
        <v>7685</v>
      </c>
      <c r="G5" s="76" t="s">
        <v>12</v>
      </c>
      <c r="H5" s="76"/>
      <c r="I5" s="76"/>
      <c r="J5" s="62">
        <f>J46+J48+J50+J52</f>
        <v>825134870</v>
      </c>
      <c r="K5" s="62">
        <f t="shared" ref="K5:L5" si="0">K46+K48+K50+K52</f>
        <v>788306422</v>
      </c>
      <c r="L5" s="62">
        <f t="shared" si="0"/>
        <v>36828448</v>
      </c>
    </row>
    <row r="6" spans="1:13" s="4" customFormat="1" ht="14.95" customHeight="1">
      <c r="A6" s="77" t="s">
        <v>27</v>
      </c>
      <c r="B6" s="77" t="s">
        <v>27</v>
      </c>
      <c r="C6" s="69" t="s">
        <v>5</v>
      </c>
      <c r="D6" s="78">
        <v>306484000</v>
      </c>
      <c r="E6" s="78">
        <v>306484000</v>
      </c>
      <c r="F6" s="78">
        <f>D6-E6</f>
        <v>0</v>
      </c>
      <c r="G6" s="79" t="s">
        <v>26</v>
      </c>
      <c r="H6" s="79" t="s">
        <v>25</v>
      </c>
      <c r="I6" s="86" t="s">
        <v>10</v>
      </c>
      <c r="J6" s="81">
        <v>461492400</v>
      </c>
      <c r="K6" s="81">
        <v>435897600</v>
      </c>
      <c r="L6" s="82">
        <f>J6-K6</f>
        <v>25594800</v>
      </c>
      <c r="M6" s="3"/>
    </row>
    <row r="7" spans="1:13" s="4" customFormat="1" ht="14.95" customHeight="1">
      <c r="A7" s="77"/>
      <c r="B7" s="77"/>
      <c r="C7" s="69"/>
      <c r="D7" s="78"/>
      <c r="E7" s="78"/>
      <c r="F7" s="78"/>
      <c r="G7" s="79"/>
      <c r="H7" s="79"/>
      <c r="I7" s="86"/>
      <c r="J7" s="81"/>
      <c r="K7" s="81"/>
      <c r="L7" s="82"/>
      <c r="M7" s="3"/>
    </row>
    <row r="8" spans="1:13" s="4" customFormat="1" ht="14.95" customHeight="1">
      <c r="A8" s="77"/>
      <c r="B8" s="77"/>
      <c r="C8" s="69"/>
      <c r="D8" s="78"/>
      <c r="E8" s="78"/>
      <c r="F8" s="78"/>
      <c r="G8" s="79"/>
      <c r="H8" s="79"/>
      <c r="I8" s="86" t="s">
        <v>11</v>
      </c>
      <c r="J8" s="81">
        <v>79278700</v>
      </c>
      <c r="K8" s="81">
        <v>78489250</v>
      </c>
      <c r="L8" s="82">
        <f t="shared" ref="L8:L44" si="1">J8-K8</f>
        <v>789450</v>
      </c>
      <c r="M8" s="3"/>
    </row>
    <row r="9" spans="1:13" s="4" customFormat="1" ht="14.95" customHeight="1">
      <c r="A9" s="77"/>
      <c r="B9" s="77"/>
      <c r="C9" s="69" t="s">
        <v>69</v>
      </c>
      <c r="D9" s="78">
        <v>42440000</v>
      </c>
      <c r="E9" s="78">
        <v>42440000</v>
      </c>
      <c r="F9" s="78">
        <f t="shared" ref="F9" si="2">D9-E9</f>
        <v>0</v>
      </c>
      <c r="G9" s="79"/>
      <c r="H9" s="79"/>
      <c r="I9" s="86"/>
      <c r="J9" s="81"/>
      <c r="K9" s="81"/>
      <c r="L9" s="82"/>
      <c r="M9" s="3"/>
    </row>
    <row r="10" spans="1:13" s="4" customFormat="1" ht="14.95" customHeight="1">
      <c r="A10" s="77"/>
      <c r="B10" s="77"/>
      <c r="C10" s="69"/>
      <c r="D10" s="78"/>
      <c r="E10" s="78"/>
      <c r="F10" s="78"/>
      <c r="G10" s="79"/>
      <c r="H10" s="79"/>
      <c r="I10" s="86" t="s">
        <v>49</v>
      </c>
      <c r="J10" s="81">
        <v>40243280</v>
      </c>
      <c r="K10" s="81">
        <v>38176788</v>
      </c>
      <c r="L10" s="82">
        <f t="shared" si="1"/>
        <v>2066492</v>
      </c>
      <c r="M10" s="3"/>
    </row>
    <row r="11" spans="1:13" s="4" customFormat="1" ht="14.95" customHeight="1">
      <c r="A11" s="77"/>
      <c r="B11" s="77"/>
      <c r="C11" s="69"/>
      <c r="D11" s="78"/>
      <c r="E11" s="78"/>
      <c r="F11" s="78"/>
      <c r="G11" s="79"/>
      <c r="H11" s="79"/>
      <c r="I11" s="86"/>
      <c r="J11" s="81"/>
      <c r="K11" s="81"/>
      <c r="L11" s="82"/>
      <c r="M11" s="3"/>
    </row>
    <row r="12" spans="1:13" s="4" customFormat="1" ht="14.95" customHeight="1">
      <c r="A12" s="77"/>
      <c r="B12" s="77"/>
      <c r="C12" s="69" t="s">
        <v>70</v>
      </c>
      <c r="D12" s="78">
        <v>220870870</v>
      </c>
      <c r="E12" s="78">
        <v>220870870</v>
      </c>
      <c r="F12" s="78">
        <f t="shared" ref="F12" si="3">D12-E12</f>
        <v>0</v>
      </c>
      <c r="G12" s="79"/>
      <c r="H12" s="79"/>
      <c r="I12" s="86" t="s">
        <v>50</v>
      </c>
      <c r="J12" s="81">
        <v>42318620</v>
      </c>
      <c r="K12" s="81">
        <v>41022580</v>
      </c>
      <c r="L12" s="82">
        <f t="shared" si="1"/>
        <v>1296040</v>
      </c>
      <c r="M12" s="3"/>
    </row>
    <row r="13" spans="1:13" s="4" customFormat="1" ht="14.95" customHeight="1">
      <c r="A13" s="77"/>
      <c r="B13" s="77"/>
      <c r="C13" s="69"/>
      <c r="D13" s="78"/>
      <c r="E13" s="78"/>
      <c r="F13" s="78"/>
      <c r="G13" s="79"/>
      <c r="H13" s="79"/>
      <c r="I13" s="86"/>
      <c r="J13" s="81"/>
      <c r="K13" s="81"/>
      <c r="L13" s="82"/>
      <c r="M13" s="3"/>
    </row>
    <row r="14" spans="1:13" s="4" customFormat="1" ht="14.95" customHeight="1">
      <c r="A14" s="77"/>
      <c r="B14" s="77"/>
      <c r="C14" s="69"/>
      <c r="D14" s="78"/>
      <c r="E14" s="78"/>
      <c r="F14" s="78"/>
      <c r="G14" s="79"/>
      <c r="H14" s="79" t="s">
        <v>51</v>
      </c>
      <c r="I14" s="86" t="s">
        <v>13</v>
      </c>
      <c r="J14" s="81">
        <v>630000</v>
      </c>
      <c r="K14" s="81">
        <v>467500</v>
      </c>
      <c r="L14" s="82">
        <f t="shared" si="1"/>
        <v>162500</v>
      </c>
      <c r="M14" s="3"/>
    </row>
    <row r="15" spans="1:13" s="4" customFormat="1" ht="14.95" customHeight="1">
      <c r="A15" s="77"/>
      <c r="B15" s="77"/>
      <c r="C15" s="77" t="s">
        <v>71</v>
      </c>
      <c r="D15" s="78">
        <v>29630000</v>
      </c>
      <c r="E15" s="78">
        <v>29630000</v>
      </c>
      <c r="F15" s="78">
        <f t="shared" ref="F15" si="4">D15-E15</f>
        <v>0</v>
      </c>
      <c r="G15" s="79"/>
      <c r="H15" s="79"/>
      <c r="I15" s="86"/>
      <c r="J15" s="81"/>
      <c r="K15" s="81"/>
      <c r="L15" s="82"/>
      <c r="M15" s="3"/>
    </row>
    <row r="16" spans="1:13" s="4" customFormat="1" ht="14.95" customHeight="1">
      <c r="A16" s="77"/>
      <c r="B16" s="77"/>
      <c r="C16" s="77"/>
      <c r="D16" s="78"/>
      <c r="E16" s="78"/>
      <c r="F16" s="78"/>
      <c r="G16" s="79"/>
      <c r="H16" s="79"/>
      <c r="I16" s="86" t="s">
        <v>14</v>
      </c>
      <c r="J16" s="81">
        <v>1480000</v>
      </c>
      <c r="K16" s="81">
        <v>1458000</v>
      </c>
      <c r="L16" s="82">
        <f t="shared" si="1"/>
        <v>22000</v>
      </c>
      <c r="M16" s="3"/>
    </row>
    <row r="17" spans="1:13" s="4" customFormat="1" ht="14.95" customHeight="1">
      <c r="A17" s="77"/>
      <c r="B17" s="77"/>
      <c r="C17" s="77"/>
      <c r="D17" s="78"/>
      <c r="E17" s="78"/>
      <c r="F17" s="78"/>
      <c r="G17" s="79"/>
      <c r="H17" s="79"/>
      <c r="I17" s="86"/>
      <c r="J17" s="81"/>
      <c r="K17" s="81"/>
      <c r="L17" s="82"/>
      <c r="M17" s="3"/>
    </row>
    <row r="18" spans="1:13" s="4" customFormat="1" ht="14.95" customHeight="1">
      <c r="A18" s="77"/>
      <c r="B18" s="77"/>
      <c r="C18" s="77" t="s">
        <v>72</v>
      </c>
      <c r="D18" s="78">
        <v>26760000</v>
      </c>
      <c r="E18" s="78">
        <v>26760000</v>
      </c>
      <c r="F18" s="78">
        <f t="shared" ref="F18" si="5">D18-E18</f>
        <v>0</v>
      </c>
      <c r="G18" s="79"/>
      <c r="H18" s="79" t="s">
        <v>52</v>
      </c>
      <c r="I18" s="86" t="s">
        <v>15</v>
      </c>
      <c r="J18" s="81">
        <v>29100000</v>
      </c>
      <c r="K18" s="81">
        <v>26615000</v>
      </c>
      <c r="L18" s="82">
        <f t="shared" si="1"/>
        <v>2485000</v>
      </c>
      <c r="M18" s="3"/>
    </row>
    <row r="19" spans="1:13" s="4" customFormat="1" ht="14.95" customHeight="1">
      <c r="A19" s="77"/>
      <c r="B19" s="77"/>
      <c r="C19" s="77"/>
      <c r="D19" s="78"/>
      <c r="E19" s="78"/>
      <c r="F19" s="78"/>
      <c r="G19" s="79"/>
      <c r="H19" s="79"/>
      <c r="I19" s="86"/>
      <c r="J19" s="81"/>
      <c r="K19" s="81"/>
      <c r="L19" s="82"/>
      <c r="M19" s="3"/>
    </row>
    <row r="20" spans="1:13" s="4" customFormat="1" ht="14.95" customHeight="1">
      <c r="A20" s="77"/>
      <c r="B20" s="77"/>
      <c r="C20" s="77"/>
      <c r="D20" s="78"/>
      <c r="E20" s="78"/>
      <c r="F20" s="78"/>
      <c r="G20" s="79"/>
      <c r="H20" s="79"/>
      <c r="I20" s="86" t="s">
        <v>16</v>
      </c>
      <c r="J20" s="81">
        <v>14189950</v>
      </c>
      <c r="K20" s="81">
        <v>13266450</v>
      </c>
      <c r="L20" s="82">
        <f t="shared" si="1"/>
        <v>923500</v>
      </c>
      <c r="M20" s="3"/>
    </row>
    <row r="21" spans="1:13" s="4" customFormat="1" ht="14.95" customHeight="1">
      <c r="A21" s="77"/>
      <c r="B21" s="77"/>
      <c r="C21" s="69" t="s">
        <v>73</v>
      </c>
      <c r="D21" s="78">
        <v>62570000</v>
      </c>
      <c r="E21" s="78">
        <v>62570000</v>
      </c>
      <c r="F21" s="78">
        <f t="shared" ref="F21" si="6">D21-E21</f>
        <v>0</v>
      </c>
      <c r="G21" s="79"/>
      <c r="H21" s="79"/>
      <c r="I21" s="86"/>
      <c r="J21" s="81"/>
      <c r="K21" s="81"/>
      <c r="L21" s="82"/>
      <c r="M21" s="3"/>
    </row>
    <row r="22" spans="1:13" s="4" customFormat="1" ht="14.95" customHeight="1">
      <c r="A22" s="77"/>
      <c r="B22" s="77"/>
      <c r="C22" s="69"/>
      <c r="D22" s="78"/>
      <c r="E22" s="78"/>
      <c r="F22" s="78"/>
      <c r="G22" s="79"/>
      <c r="H22" s="79"/>
      <c r="I22" s="86" t="s">
        <v>17</v>
      </c>
      <c r="J22" s="81">
        <v>9646470</v>
      </c>
      <c r="K22" s="81">
        <v>8281890</v>
      </c>
      <c r="L22" s="82">
        <f t="shared" si="1"/>
        <v>1364580</v>
      </c>
      <c r="M22" s="3"/>
    </row>
    <row r="23" spans="1:13" s="4" customFormat="1" ht="14.95" customHeight="1">
      <c r="A23" s="77"/>
      <c r="B23" s="77"/>
      <c r="C23" s="69"/>
      <c r="D23" s="78"/>
      <c r="E23" s="78"/>
      <c r="F23" s="78"/>
      <c r="G23" s="79"/>
      <c r="H23" s="79"/>
      <c r="I23" s="86"/>
      <c r="J23" s="81"/>
      <c r="K23" s="81"/>
      <c r="L23" s="82"/>
      <c r="M23" s="3"/>
    </row>
    <row r="24" spans="1:13" s="4" customFormat="1" ht="14.95" customHeight="1">
      <c r="A24" s="77"/>
      <c r="B24" s="77"/>
      <c r="C24" s="69" t="s">
        <v>74</v>
      </c>
      <c r="D24" s="78">
        <v>27160000</v>
      </c>
      <c r="E24" s="78">
        <v>27160000</v>
      </c>
      <c r="F24" s="78">
        <f t="shared" ref="F24" si="7">D24-E24</f>
        <v>0</v>
      </c>
      <c r="G24" s="79"/>
      <c r="H24" s="79"/>
      <c r="I24" s="86" t="s">
        <v>18</v>
      </c>
      <c r="J24" s="81">
        <v>873400</v>
      </c>
      <c r="K24" s="81">
        <v>792550</v>
      </c>
      <c r="L24" s="82">
        <f t="shared" si="1"/>
        <v>80850</v>
      </c>
      <c r="M24" s="3"/>
    </row>
    <row r="25" spans="1:13" s="4" customFormat="1" ht="14.95" customHeight="1">
      <c r="A25" s="77"/>
      <c r="B25" s="77"/>
      <c r="C25" s="69"/>
      <c r="D25" s="78"/>
      <c r="E25" s="78"/>
      <c r="F25" s="78"/>
      <c r="G25" s="79"/>
      <c r="H25" s="79"/>
      <c r="I25" s="86"/>
      <c r="J25" s="81"/>
      <c r="K25" s="81"/>
      <c r="L25" s="82"/>
      <c r="M25" s="3"/>
    </row>
    <row r="26" spans="1:13" s="4" customFormat="1" ht="14.95" customHeight="1">
      <c r="A26" s="77"/>
      <c r="B26" s="77"/>
      <c r="C26" s="69"/>
      <c r="D26" s="78"/>
      <c r="E26" s="78"/>
      <c r="F26" s="78"/>
      <c r="G26" s="79"/>
      <c r="H26" s="79"/>
      <c r="I26" s="86" t="s">
        <v>19</v>
      </c>
      <c r="J26" s="81">
        <v>1650000</v>
      </c>
      <c r="K26" s="81">
        <v>1648514</v>
      </c>
      <c r="L26" s="82">
        <f t="shared" si="1"/>
        <v>1486</v>
      </c>
      <c r="M26" s="3"/>
    </row>
    <row r="27" spans="1:13" s="4" customFormat="1" ht="14.95" customHeight="1">
      <c r="A27" s="77"/>
      <c r="B27" s="77"/>
      <c r="C27" s="69" t="s">
        <v>60</v>
      </c>
      <c r="D27" s="78">
        <v>14000000</v>
      </c>
      <c r="E27" s="78">
        <v>14000000</v>
      </c>
      <c r="F27" s="78">
        <f t="shared" ref="F27" si="8">D27-E27</f>
        <v>0</v>
      </c>
      <c r="G27" s="79"/>
      <c r="H27" s="79"/>
      <c r="I27" s="86"/>
      <c r="J27" s="81"/>
      <c r="K27" s="81"/>
      <c r="L27" s="82"/>
      <c r="M27" s="3"/>
    </row>
    <row r="28" spans="1:13" s="4" customFormat="1" ht="14.95" customHeight="1">
      <c r="A28" s="77"/>
      <c r="B28" s="77"/>
      <c r="C28" s="69"/>
      <c r="D28" s="78"/>
      <c r="E28" s="78"/>
      <c r="F28" s="78"/>
      <c r="G28" s="79"/>
      <c r="H28" s="79"/>
      <c r="I28" s="86" t="s">
        <v>20</v>
      </c>
      <c r="J28" s="81">
        <v>16524050</v>
      </c>
      <c r="K28" s="81">
        <v>14697420</v>
      </c>
      <c r="L28" s="82">
        <f t="shared" si="1"/>
        <v>1826630</v>
      </c>
      <c r="M28" s="3"/>
    </row>
    <row r="29" spans="1:13" s="4" customFormat="1" ht="14.95" customHeight="1">
      <c r="A29" s="77"/>
      <c r="B29" s="77"/>
      <c r="C29" s="69"/>
      <c r="D29" s="78"/>
      <c r="E29" s="78"/>
      <c r="F29" s="78"/>
      <c r="G29" s="79"/>
      <c r="H29" s="79"/>
      <c r="I29" s="86"/>
      <c r="J29" s="81"/>
      <c r="K29" s="81"/>
      <c r="L29" s="82"/>
      <c r="M29" s="3"/>
    </row>
    <row r="30" spans="1:13" s="4" customFormat="1" ht="14.95" customHeight="1">
      <c r="A30" s="77"/>
      <c r="B30" s="77"/>
      <c r="C30" s="88" t="s">
        <v>75</v>
      </c>
      <c r="D30" s="78">
        <v>14100000</v>
      </c>
      <c r="E30" s="78">
        <v>14100000</v>
      </c>
      <c r="F30" s="78">
        <f t="shared" ref="F30" si="9">D30-E30</f>
        <v>0</v>
      </c>
      <c r="G30" s="79" t="s">
        <v>53</v>
      </c>
      <c r="H30" s="87" t="s">
        <v>54</v>
      </c>
      <c r="I30" s="86" t="s">
        <v>21</v>
      </c>
      <c r="J30" s="81">
        <v>12858000</v>
      </c>
      <c r="K30" s="81">
        <v>12823880</v>
      </c>
      <c r="L30" s="82">
        <f t="shared" si="1"/>
        <v>34120</v>
      </c>
      <c r="M30" s="3"/>
    </row>
    <row r="31" spans="1:13" s="4" customFormat="1" ht="14.95" customHeight="1">
      <c r="A31" s="77"/>
      <c r="B31" s="77"/>
      <c r="C31" s="88"/>
      <c r="D31" s="78"/>
      <c r="E31" s="78"/>
      <c r="F31" s="78"/>
      <c r="G31" s="79"/>
      <c r="H31" s="87"/>
      <c r="I31" s="86"/>
      <c r="J31" s="81"/>
      <c r="K31" s="81"/>
      <c r="L31" s="82"/>
      <c r="M31" s="3"/>
    </row>
    <row r="32" spans="1:13" s="4" customFormat="1" ht="14.95" customHeight="1">
      <c r="A32" s="77"/>
      <c r="B32" s="77"/>
      <c r="C32" s="88"/>
      <c r="D32" s="78"/>
      <c r="E32" s="78"/>
      <c r="F32" s="78"/>
      <c r="G32" s="79"/>
      <c r="H32" s="87"/>
      <c r="I32" s="86" t="s">
        <v>22</v>
      </c>
      <c r="J32" s="81">
        <v>7700000</v>
      </c>
      <c r="K32" s="81">
        <v>7539000</v>
      </c>
      <c r="L32" s="82">
        <f t="shared" si="1"/>
        <v>161000</v>
      </c>
      <c r="M32" s="3"/>
    </row>
    <row r="33" spans="1:13" s="4" customFormat="1" ht="14.95" customHeight="1">
      <c r="A33" s="77"/>
      <c r="B33" s="77"/>
      <c r="C33" s="69" t="s">
        <v>76</v>
      </c>
      <c r="D33" s="78">
        <v>14700000</v>
      </c>
      <c r="E33" s="78">
        <v>14700000</v>
      </c>
      <c r="F33" s="78">
        <f t="shared" ref="F33" si="10">D33-E33</f>
        <v>0</v>
      </c>
      <c r="G33" s="79"/>
      <c r="H33" s="87"/>
      <c r="I33" s="86"/>
      <c r="J33" s="81"/>
      <c r="K33" s="81"/>
      <c r="L33" s="82"/>
      <c r="M33" s="3"/>
    </row>
    <row r="34" spans="1:13" s="4" customFormat="1" ht="14.95" customHeight="1">
      <c r="A34" s="77"/>
      <c r="B34" s="77"/>
      <c r="C34" s="69"/>
      <c r="D34" s="78"/>
      <c r="E34" s="78"/>
      <c r="F34" s="78"/>
      <c r="G34" s="79" t="s">
        <v>55</v>
      </c>
      <c r="H34" s="79" t="s">
        <v>55</v>
      </c>
      <c r="I34" s="84" t="s">
        <v>30</v>
      </c>
      <c r="J34" s="81">
        <v>31730000</v>
      </c>
      <c r="K34" s="81">
        <v>31730000</v>
      </c>
      <c r="L34" s="82">
        <f t="shared" si="1"/>
        <v>0</v>
      </c>
      <c r="M34" s="3"/>
    </row>
    <row r="35" spans="1:13" s="4" customFormat="1" ht="14.95" customHeight="1">
      <c r="A35" s="77"/>
      <c r="B35" s="77"/>
      <c r="C35" s="69"/>
      <c r="D35" s="78"/>
      <c r="E35" s="78"/>
      <c r="F35" s="78"/>
      <c r="G35" s="79"/>
      <c r="H35" s="79"/>
      <c r="I35" s="84"/>
      <c r="J35" s="81"/>
      <c r="K35" s="81"/>
      <c r="L35" s="82"/>
      <c r="M35" s="3"/>
    </row>
    <row r="36" spans="1:13" s="4" customFormat="1" ht="14.95" customHeight="1">
      <c r="A36" s="77"/>
      <c r="B36" s="77"/>
      <c r="C36" s="69" t="s">
        <v>77</v>
      </c>
      <c r="D36" s="78">
        <v>34500000</v>
      </c>
      <c r="E36" s="78">
        <v>34500000</v>
      </c>
      <c r="F36" s="78">
        <f t="shared" ref="F36" si="11">D36-E36</f>
        <v>0</v>
      </c>
      <c r="G36" s="79"/>
      <c r="H36" s="79"/>
      <c r="I36" s="80" t="s">
        <v>32</v>
      </c>
      <c r="J36" s="81">
        <v>8200000</v>
      </c>
      <c r="K36" s="81">
        <v>8200000</v>
      </c>
      <c r="L36" s="82">
        <f t="shared" si="1"/>
        <v>0</v>
      </c>
      <c r="M36" s="3"/>
    </row>
    <row r="37" spans="1:13" s="4" customFormat="1" ht="14.95" customHeight="1">
      <c r="A37" s="77"/>
      <c r="B37" s="77"/>
      <c r="C37" s="69"/>
      <c r="D37" s="78"/>
      <c r="E37" s="78"/>
      <c r="F37" s="78"/>
      <c r="G37" s="79"/>
      <c r="H37" s="79"/>
      <c r="I37" s="80"/>
      <c r="J37" s="81"/>
      <c r="K37" s="81"/>
      <c r="L37" s="82"/>
      <c r="M37" s="3"/>
    </row>
    <row r="38" spans="1:13" s="4" customFormat="1" ht="14.95" customHeight="1">
      <c r="A38" s="77"/>
      <c r="B38" s="77"/>
      <c r="C38" s="69"/>
      <c r="D38" s="78"/>
      <c r="E38" s="78"/>
      <c r="F38" s="78"/>
      <c r="G38" s="79"/>
      <c r="H38" s="79"/>
      <c r="I38" s="80" t="s">
        <v>29</v>
      </c>
      <c r="J38" s="81">
        <v>4880000</v>
      </c>
      <c r="K38" s="81">
        <v>4880000</v>
      </c>
      <c r="L38" s="82">
        <f t="shared" si="1"/>
        <v>0</v>
      </c>
      <c r="M38" s="3"/>
    </row>
    <row r="39" spans="1:13" s="4" customFormat="1" ht="14.95" customHeight="1">
      <c r="A39" s="77"/>
      <c r="B39" s="77"/>
      <c r="C39" s="69" t="s">
        <v>78</v>
      </c>
      <c r="D39" s="78">
        <v>5200000</v>
      </c>
      <c r="E39" s="78">
        <v>5200000</v>
      </c>
      <c r="F39" s="78">
        <f t="shared" ref="F39" si="12">D39-E39</f>
        <v>0</v>
      </c>
      <c r="G39" s="79"/>
      <c r="H39" s="79"/>
      <c r="I39" s="80"/>
      <c r="J39" s="81"/>
      <c r="K39" s="81"/>
      <c r="L39" s="82"/>
      <c r="M39" s="3"/>
    </row>
    <row r="40" spans="1:13" s="4" customFormat="1" ht="14.95" customHeight="1">
      <c r="A40" s="77"/>
      <c r="B40" s="77"/>
      <c r="C40" s="69"/>
      <c r="D40" s="78"/>
      <c r="E40" s="78"/>
      <c r="F40" s="78"/>
      <c r="G40" s="79"/>
      <c r="H40" s="79"/>
      <c r="I40" s="80" t="s">
        <v>67</v>
      </c>
      <c r="J40" s="85">
        <v>22500000</v>
      </c>
      <c r="K40" s="85">
        <v>22500000</v>
      </c>
      <c r="L40" s="82">
        <f t="shared" si="1"/>
        <v>0</v>
      </c>
      <c r="M40" s="3"/>
    </row>
    <row r="41" spans="1:13" s="4" customFormat="1" ht="14.95" customHeight="1">
      <c r="A41" s="77"/>
      <c r="B41" s="77"/>
      <c r="C41" s="69"/>
      <c r="D41" s="78"/>
      <c r="E41" s="78"/>
      <c r="F41" s="78"/>
      <c r="G41" s="79"/>
      <c r="H41" s="79"/>
      <c r="I41" s="80"/>
      <c r="J41" s="85"/>
      <c r="K41" s="85"/>
      <c r="L41" s="82"/>
      <c r="M41" s="3"/>
    </row>
    <row r="42" spans="1:13" s="4" customFormat="1" ht="14.95" customHeight="1">
      <c r="A42" s="77"/>
      <c r="B42" s="77"/>
      <c r="C42" s="69" t="s">
        <v>79</v>
      </c>
      <c r="D42" s="78">
        <v>12500000</v>
      </c>
      <c r="E42" s="78">
        <v>12500000</v>
      </c>
      <c r="F42" s="78">
        <f>D42-E42</f>
        <v>0</v>
      </c>
      <c r="G42" s="79"/>
      <c r="H42" s="79"/>
      <c r="I42" s="80" t="s">
        <v>68</v>
      </c>
      <c r="J42" s="81">
        <v>14000000</v>
      </c>
      <c r="K42" s="81">
        <v>14000000</v>
      </c>
      <c r="L42" s="82">
        <f t="shared" si="1"/>
        <v>0</v>
      </c>
      <c r="M42" s="3"/>
    </row>
    <row r="43" spans="1:13" s="4" customFormat="1" ht="14.95" customHeight="1">
      <c r="A43" s="77"/>
      <c r="B43" s="77"/>
      <c r="C43" s="69"/>
      <c r="D43" s="78"/>
      <c r="E43" s="78"/>
      <c r="F43" s="78"/>
      <c r="G43" s="79"/>
      <c r="H43" s="79"/>
      <c r="I43" s="80"/>
      <c r="J43" s="81"/>
      <c r="K43" s="81"/>
      <c r="L43" s="82"/>
      <c r="M43" s="3"/>
    </row>
    <row r="44" spans="1:13" s="4" customFormat="1" ht="14.95" customHeight="1">
      <c r="A44" s="77"/>
      <c r="B44" s="77"/>
      <c r="C44" s="69"/>
      <c r="D44" s="78"/>
      <c r="E44" s="78"/>
      <c r="F44" s="78"/>
      <c r="G44" s="79"/>
      <c r="H44" s="79"/>
      <c r="I44" s="80" t="s">
        <v>47</v>
      </c>
      <c r="J44" s="81">
        <v>11620000</v>
      </c>
      <c r="K44" s="81">
        <v>11620000</v>
      </c>
      <c r="L44" s="82">
        <f t="shared" si="1"/>
        <v>0</v>
      </c>
      <c r="M44" s="3"/>
    </row>
    <row r="45" spans="1:13" s="4" customFormat="1" ht="14.95" customHeight="1">
      <c r="A45" s="77"/>
      <c r="B45" s="77"/>
      <c r="C45" s="75" t="s">
        <v>61</v>
      </c>
      <c r="D45" s="83">
        <f ca="1">SUM(D6:D74)</f>
        <v>810914870</v>
      </c>
      <c r="E45" s="83">
        <f>SUM(E6:E44)</f>
        <v>810914870</v>
      </c>
      <c r="F45" s="83">
        <f ca="1">SUM(F6:F74)</f>
        <v>0</v>
      </c>
      <c r="G45" s="79"/>
      <c r="H45" s="79"/>
      <c r="I45" s="80"/>
      <c r="J45" s="81"/>
      <c r="K45" s="81"/>
      <c r="L45" s="82"/>
      <c r="M45" s="3"/>
    </row>
    <row r="46" spans="1:13" s="4" customFormat="1" ht="34" customHeight="1">
      <c r="A46" s="77"/>
      <c r="B46" s="77"/>
      <c r="C46" s="75"/>
      <c r="D46" s="83"/>
      <c r="E46" s="83"/>
      <c r="F46" s="83"/>
      <c r="G46" s="79"/>
      <c r="H46" s="79"/>
      <c r="I46" s="28" t="s">
        <v>61</v>
      </c>
      <c r="J46" s="65">
        <f>SUM(J6:J44)</f>
        <v>810914870</v>
      </c>
      <c r="K46" s="65">
        <f t="shared" ref="K46:L46" si="13">SUM(K6:K44)</f>
        <v>774106422</v>
      </c>
      <c r="L46" s="65">
        <f t="shared" si="13"/>
        <v>36808448</v>
      </c>
      <c r="M46" s="3"/>
    </row>
    <row r="47" spans="1:13" s="4" customFormat="1" ht="32.450000000000003" customHeight="1">
      <c r="A47" s="70" t="s">
        <v>80</v>
      </c>
      <c r="B47" s="70"/>
      <c r="C47" s="29" t="s">
        <v>81</v>
      </c>
      <c r="D47" s="63">
        <v>6000000</v>
      </c>
      <c r="E47" s="63">
        <v>6000000</v>
      </c>
      <c r="F47" s="64">
        <f>D47-E47</f>
        <v>0</v>
      </c>
      <c r="G47" s="70" t="s">
        <v>80</v>
      </c>
      <c r="H47" s="70"/>
      <c r="I47" s="29" t="s">
        <v>81</v>
      </c>
      <c r="J47" s="63">
        <v>6000000</v>
      </c>
      <c r="K47" s="63">
        <v>6000000</v>
      </c>
      <c r="L47" s="64">
        <f>J47-K47</f>
        <v>0</v>
      </c>
      <c r="M47" s="3"/>
    </row>
    <row r="48" spans="1:13" s="4" customFormat="1" ht="32.450000000000003" customHeight="1">
      <c r="A48" s="70"/>
      <c r="B48" s="70"/>
      <c r="C48" s="28" t="s">
        <v>61</v>
      </c>
      <c r="D48" s="65">
        <f>D47</f>
        <v>6000000</v>
      </c>
      <c r="E48" s="65">
        <f>E47</f>
        <v>6000000</v>
      </c>
      <c r="F48" s="65">
        <f>D48-E48</f>
        <v>0</v>
      </c>
      <c r="G48" s="70"/>
      <c r="H48" s="70"/>
      <c r="I48" s="28" t="s">
        <v>61</v>
      </c>
      <c r="J48" s="65">
        <f>J47</f>
        <v>6000000</v>
      </c>
      <c r="K48" s="65">
        <f>K47</f>
        <v>6000000</v>
      </c>
      <c r="L48" s="65">
        <f>J48-K48</f>
        <v>0</v>
      </c>
    </row>
    <row r="49" spans="1:13" s="4" customFormat="1" ht="32.450000000000003" customHeight="1">
      <c r="A49" s="70" t="s">
        <v>64</v>
      </c>
      <c r="B49" s="70"/>
      <c r="C49" s="29" t="s">
        <v>82</v>
      </c>
      <c r="D49" s="63">
        <v>8200000</v>
      </c>
      <c r="E49" s="63">
        <v>8200000</v>
      </c>
      <c r="F49" s="63">
        <f>D49-E49</f>
        <v>0</v>
      </c>
      <c r="G49" s="70" t="s">
        <v>64</v>
      </c>
      <c r="H49" s="70"/>
      <c r="I49" s="29" t="s">
        <v>82</v>
      </c>
      <c r="J49" s="63">
        <v>8200000</v>
      </c>
      <c r="K49" s="63">
        <v>8200000</v>
      </c>
      <c r="L49" s="63">
        <f>J49-K49</f>
        <v>0</v>
      </c>
    </row>
    <row r="50" spans="1:13" s="4" customFormat="1" ht="32.450000000000003" customHeight="1">
      <c r="A50" s="70"/>
      <c r="B50" s="70"/>
      <c r="C50" s="28" t="s">
        <v>61</v>
      </c>
      <c r="D50" s="65">
        <f>D49</f>
        <v>8200000</v>
      </c>
      <c r="E50" s="65">
        <f>E49</f>
        <v>8200000</v>
      </c>
      <c r="F50" s="65">
        <f t="shared" ref="F50" si="14">F49</f>
        <v>0</v>
      </c>
      <c r="G50" s="70"/>
      <c r="H50" s="70"/>
      <c r="I50" s="28" t="s">
        <v>61</v>
      </c>
      <c r="J50" s="65">
        <f>J49</f>
        <v>8200000</v>
      </c>
      <c r="K50" s="65">
        <f t="shared" ref="K50:L50" si="15">K49</f>
        <v>8200000</v>
      </c>
      <c r="L50" s="65">
        <f t="shared" si="15"/>
        <v>0</v>
      </c>
    </row>
    <row r="51" spans="1:13" s="4" customFormat="1" ht="32.450000000000003" customHeight="1">
      <c r="A51" s="69" t="s">
        <v>83</v>
      </c>
      <c r="B51" s="69"/>
      <c r="C51" s="25" t="s">
        <v>66</v>
      </c>
      <c r="D51" s="66">
        <v>20000</v>
      </c>
      <c r="E51" s="63">
        <v>12315</v>
      </c>
      <c r="F51" s="64">
        <f>D51-E51</f>
        <v>7685</v>
      </c>
      <c r="G51" s="69" t="s">
        <v>83</v>
      </c>
      <c r="H51" s="69"/>
      <c r="I51" s="25" t="s">
        <v>66</v>
      </c>
      <c r="J51" s="66">
        <v>20000</v>
      </c>
      <c r="K51" s="63">
        <v>0</v>
      </c>
      <c r="L51" s="64">
        <f>J51-K51</f>
        <v>20000</v>
      </c>
    </row>
    <row r="52" spans="1:13" s="4" customFormat="1" ht="32.450000000000003" customHeight="1">
      <c r="A52" s="69"/>
      <c r="B52" s="69"/>
      <c r="C52" s="28" t="s">
        <v>61</v>
      </c>
      <c r="D52" s="65">
        <f>SUM(D51:D51)</f>
        <v>20000</v>
      </c>
      <c r="E52" s="65">
        <f>SUM(E51:E51)</f>
        <v>12315</v>
      </c>
      <c r="F52" s="65">
        <f>D52-E52</f>
        <v>7685</v>
      </c>
      <c r="G52" s="69"/>
      <c r="H52" s="69"/>
      <c r="I52" s="28" t="s">
        <v>61</v>
      </c>
      <c r="J52" s="65">
        <f>SUM(J51:J51)</f>
        <v>20000</v>
      </c>
      <c r="K52" s="65">
        <f>SUM(K51:K51)</f>
        <v>0</v>
      </c>
      <c r="L52" s="65">
        <f>J52-K52</f>
        <v>20000</v>
      </c>
    </row>
    <row r="53" spans="1:13">
      <c r="D53" s="67"/>
      <c r="E53" s="67"/>
      <c r="F53" s="67"/>
      <c r="G53" s="67"/>
      <c r="H53" s="67"/>
      <c r="I53" s="68"/>
      <c r="J53" s="67"/>
      <c r="K53" s="67"/>
      <c r="L53" s="67"/>
      <c r="M53" s="5"/>
    </row>
  </sheetData>
  <mergeCells count="157">
    <mergeCell ref="F42:F44"/>
    <mergeCell ref="E42:E44"/>
    <mergeCell ref="D42:D44"/>
    <mergeCell ref="C42:C44"/>
    <mergeCell ref="F36:F38"/>
    <mergeCell ref="E36:E38"/>
    <mergeCell ref="D36:D38"/>
    <mergeCell ref="C36:C38"/>
    <mergeCell ref="C39:C41"/>
    <mergeCell ref="D39:D41"/>
    <mergeCell ref="E39:E41"/>
    <mergeCell ref="F39:F41"/>
    <mergeCell ref="C30:C32"/>
    <mergeCell ref="D30:D32"/>
    <mergeCell ref="E30:E32"/>
    <mergeCell ref="F30:F32"/>
    <mergeCell ref="C33:C35"/>
    <mergeCell ref="D33:D35"/>
    <mergeCell ref="E33:E35"/>
    <mergeCell ref="F33:F35"/>
    <mergeCell ref="C21:C23"/>
    <mergeCell ref="D21:D23"/>
    <mergeCell ref="E21:E23"/>
    <mergeCell ref="F21:F23"/>
    <mergeCell ref="C24:C26"/>
    <mergeCell ref="D24:D26"/>
    <mergeCell ref="E24:E26"/>
    <mergeCell ref="F24:F26"/>
    <mergeCell ref="C6:C8"/>
    <mergeCell ref="D6:D8"/>
    <mergeCell ref="E6:E8"/>
    <mergeCell ref="F6:F8"/>
    <mergeCell ref="C9:C11"/>
    <mergeCell ref="D9:D11"/>
    <mergeCell ref="E9:E11"/>
    <mergeCell ref="F9:F11"/>
    <mergeCell ref="I8:I9"/>
    <mergeCell ref="I6:I7"/>
    <mergeCell ref="G6:G29"/>
    <mergeCell ref="H18:H29"/>
    <mergeCell ref="H14:H17"/>
    <mergeCell ref="H6:H13"/>
    <mergeCell ref="C12:C14"/>
    <mergeCell ref="D12:D14"/>
    <mergeCell ref="E12:E14"/>
    <mergeCell ref="F12:F14"/>
    <mergeCell ref="J6:J7"/>
    <mergeCell ref="K6:K7"/>
    <mergeCell ref="L6:L7"/>
    <mergeCell ref="J8:J9"/>
    <mergeCell ref="K8:K9"/>
    <mergeCell ref="L8:L9"/>
    <mergeCell ref="I12:I13"/>
    <mergeCell ref="J12:J13"/>
    <mergeCell ref="K12:K13"/>
    <mergeCell ref="L12:L13"/>
    <mergeCell ref="I10:I11"/>
    <mergeCell ref="J10:J11"/>
    <mergeCell ref="K10:K11"/>
    <mergeCell ref="L10:L11"/>
    <mergeCell ref="L16:L17"/>
    <mergeCell ref="I14:I15"/>
    <mergeCell ref="J14:J15"/>
    <mergeCell ref="K14:K15"/>
    <mergeCell ref="L14:L15"/>
    <mergeCell ref="L20:L21"/>
    <mergeCell ref="I18:I19"/>
    <mergeCell ref="J18:J19"/>
    <mergeCell ref="K18:K19"/>
    <mergeCell ref="L18:L19"/>
    <mergeCell ref="I20:I21"/>
    <mergeCell ref="J20:J21"/>
    <mergeCell ref="K20:K21"/>
    <mergeCell ref="I16:I17"/>
    <mergeCell ref="J16:J17"/>
    <mergeCell ref="K16:K17"/>
    <mergeCell ref="G30:G33"/>
    <mergeCell ref="H30:H33"/>
    <mergeCell ref="J32:J33"/>
    <mergeCell ref="K32:K33"/>
    <mergeCell ref="L24:L25"/>
    <mergeCell ref="I22:I23"/>
    <mergeCell ref="J22:J23"/>
    <mergeCell ref="K22:K23"/>
    <mergeCell ref="L22:L23"/>
    <mergeCell ref="L28:L29"/>
    <mergeCell ref="J26:J27"/>
    <mergeCell ref="K26:K27"/>
    <mergeCell ref="L26:L27"/>
    <mergeCell ref="I26:I27"/>
    <mergeCell ref="I28:I29"/>
    <mergeCell ref="J28:J29"/>
    <mergeCell ref="K28:K29"/>
    <mergeCell ref="I24:I25"/>
    <mergeCell ref="J24:J25"/>
    <mergeCell ref="K24:K25"/>
    <mergeCell ref="J40:J41"/>
    <mergeCell ref="K40:K41"/>
    <mergeCell ref="L40:L41"/>
    <mergeCell ref="I38:I39"/>
    <mergeCell ref="J38:J39"/>
    <mergeCell ref="K38:K39"/>
    <mergeCell ref="L38:L39"/>
    <mergeCell ref="L32:L33"/>
    <mergeCell ref="I30:I31"/>
    <mergeCell ref="J30:J31"/>
    <mergeCell ref="K30:K31"/>
    <mergeCell ref="L30:L31"/>
    <mergeCell ref="I32:I33"/>
    <mergeCell ref="J42:J43"/>
    <mergeCell ref="K42:K43"/>
    <mergeCell ref="L42:L43"/>
    <mergeCell ref="I40:I41"/>
    <mergeCell ref="C45:C46"/>
    <mergeCell ref="D45:D46"/>
    <mergeCell ref="E45:E46"/>
    <mergeCell ref="F45:F46"/>
    <mergeCell ref="C15:C17"/>
    <mergeCell ref="D15:D17"/>
    <mergeCell ref="E15:E17"/>
    <mergeCell ref="F15:F17"/>
    <mergeCell ref="C18:C20"/>
    <mergeCell ref="D18:D20"/>
    <mergeCell ref="E18:E20"/>
    <mergeCell ref="F18:F20"/>
    <mergeCell ref="I36:I37"/>
    <mergeCell ref="J36:J37"/>
    <mergeCell ref="K36:K37"/>
    <mergeCell ref="L36:L37"/>
    <mergeCell ref="I34:I35"/>
    <mergeCell ref="J34:J35"/>
    <mergeCell ref="K34:K35"/>
    <mergeCell ref="L34:L35"/>
    <mergeCell ref="A51:B52"/>
    <mergeCell ref="A47:B48"/>
    <mergeCell ref="A49:B50"/>
    <mergeCell ref="A1:L1"/>
    <mergeCell ref="A3:F3"/>
    <mergeCell ref="G3:L3"/>
    <mergeCell ref="A5:C5"/>
    <mergeCell ref="G5:I5"/>
    <mergeCell ref="A6:A46"/>
    <mergeCell ref="B6:B46"/>
    <mergeCell ref="F27:F29"/>
    <mergeCell ref="E27:E29"/>
    <mergeCell ref="D27:D29"/>
    <mergeCell ref="C27:C29"/>
    <mergeCell ref="G47:H48"/>
    <mergeCell ref="G49:H50"/>
    <mergeCell ref="G51:H52"/>
    <mergeCell ref="G34:G46"/>
    <mergeCell ref="H34:H46"/>
    <mergeCell ref="I44:I45"/>
    <mergeCell ref="J44:J45"/>
    <mergeCell ref="K44:K45"/>
    <mergeCell ref="L44:L45"/>
    <mergeCell ref="I42:I43"/>
  </mergeCells>
  <phoneticPr fontId="1" type="noConversion"/>
  <printOptions horizontalCentered="1"/>
  <pageMargins left="0.19685039370078741" right="0.19685039370078741" top="0.78740157480314965" bottom="0.19685039370078741" header="0.19685039370078741" footer="0.19685039370078741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9"/>
  <sheetViews>
    <sheetView view="pageBreakPreview" zoomScale="85" zoomScaleNormal="85" zoomScaleSheetLayoutView="85" workbookViewId="0">
      <selection activeCell="D15" sqref="D15"/>
    </sheetView>
  </sheetViews>
  <sheetFormatPr defaultColWidth="9" defaultRowHeight="14.3"/>
  <cols>
    <col min="1" max="2" width="7.88671875" style="1" customWidth="1"/>
    <col min="3" max="3" width="26.77734375" style="1" customWidth="1"/>
    <col min="4" max="6" width="16" style="1" customWidth="1"/>
    <col min="7" max="16384" width="9" style="1"/>
  </cols>
  <sheetData>
    <row r="1" spans="1:6" ht="56.25" customHeight="1" thickTop="1" thickBot="1">
      <c r="A1" s="71" t="s">
        <v>33</v>
      </c>
      <c r="B1" s="72"/>
      <c r="C1" s="72"/>
      <c r="D1" s="72"/>
      <c r="E1" s="72"/>
      <c r="F1" s="73"/>
    </row>
    <row r="2" spans="1:6" ht="21.1" customHeight="1" thickTop="1" thickBot="1">
      <c r="A2" s="15"/>
      <c r="B2" s="15"/>
      <c r="C2" s="15"/>
      <c r="D2" s="15"/>
      <c r="E2" s="15"/>
      <c r="F2" s="16" t="s">
        <v>31</v>
      </c>
    </row>
    <row r="3" spans="1:6" ht="20.05" customHeight="1">
      <c r="A3" s="93" t="s">
        <v>0</v>
      </c>
      <c r="B3" s="94"/>
      <c r="C3" s="94"/>
      <c r="D3" s="94"/>
      <c r="E3" s="94"/>
      <c r="F3" s="95"/>
    </row>
    <row r="4" spans="1:6" ht="30.1" customHeight="1">
      <c r="A4" s="49" t="s">
        <v>1</v>
      </c>
      <c r="B4" s="50" t="s">
        <v>2</v>
      </c>
      <c r="C4" s="50" t="s">
        <v>3</v>
      </c>
      <c r="D4" s="26" t="s">
        <v>34</v>
      </c>
      <c r="E4" s="26" t="s">
        <v>35</v>
      </c>
      <c r="F4" s="27" t="s">
        <v>24</v>
      </c>
    </row>
    <row r="5" spans="1:6" ht="23.95" customHeight="1">
      <c r="A5" s="96" t="s">
        <v>12</v>
      </c>
      <c r="B5" s="97"/>
      <c r="C5" s="97"/>
      <c r="D5" s="51">
        <f>SUM(D19+D21+D23+D25)</f>
        <v>825134870</v>
      </c>
      <c r="E5" s="51">
        <f>SUM(E19+E21+E23+E25)</f>
        <v>825127185</v>
      </c>
      <c r="F5" s="52">
        <f>D5-E5</f>
        <v>7685</v>
      </c>
    </row>
    <row r="6" spans="1:6" s="4" customFormat="1" ht="23.95" customHeight="1">
      <c r="A6" s="98" t="s">
        <v>27</v>
      </c>
      <c r="B6" s="99" t="s">
        <v>27</v>
      </c>
      <c r="C6" s="30" t="s">
        <v>5</v>
      </c>
      <c r="D6" s="53">
        <v>306484000</v>
      </c>
      <c r="E6" s="53">
        <v>306484000</v>
      </c>
      <c r="F6" s="54">
        <f>D6-E6</f>
        <v>0</v>
      </c>
    </row>
    <row r="7" spans="1:6" s="4" customFormat="1" ht="23.95" customHeight="1">
      <c r="A7" s="98"/>
      <c r="B7" s="99"/>
      <c r="C7" s="31" t="s">
        <v>36</v>
      </c>
      <c r="D7" s="55">
        <v>42440000</v>
      </c>
      <c r="E7" s="55">
        <v>42440000</v>
      </c>
      <c r="F7" s="54">
        <f t="shared" ref="F7:F18" si="0">D7-E7</f>
        <v>0</v>
      </c>
    </row>
    <row r="8" spans="1:6" s="4" customFormat="1" ht="23.95" customHeight="1">
      <c r="A8" s="98"/>
      <c r="B8" s="99"/>
      <c r="C8" s="31" t="s">
        <v>37</v>
      </c>
      <c r="D8" s="55">
        <v>220870870</v>
      </c>
      <c r="E8" s="55">
        <v>220870870</v>
      </c>
      <c r="F8" s="54">
        <f t="shared" si="0"/>
        <v>0</v>
      </c>
    </row>
    <row r="9" spans="1:6" s="4" customFormat="1" ht="23.95" customHeight="1">
      <c r="A9" s="98"/>
      <c r="B9" s="99"/>
      <c r="C9" s="31" t="s">
        <v>38</v>
      </c>
      <c r="D9" s="55">
        <v>29630000</v>
      </c>
      <c r="E9" s="55">
        <v>29630000</v>
      </c>
      <c r="F9" s="54">
        <f t="shared" si="0"/>
        <v>0</v>
      </c>
    </row>
    <row r="10" spans="1:6" s="4" customFormat="1" ht="23.95" customHeight="1">
      <c r="A10" s="98"/>
      <c r="B10" s="99"/>
      <c r="C10" s="31" t="s">
        <v>39</v>
      </c>
      <c r="D10" s="55">
        <v>26760000</v>
      </c>
      <c r="E10" s="55">
        <v>26760000</v>
      </c>
      <c r="F10" s="54">
        <f t="shared" si="0"/>
        <v>0</v>
      </c>
    </row>
    <row r="11" spans="1:6" s="4" customFormat="1" ht="23.95" customHeight="1">
      <c r="A11" s="98"/>
      <c r="B11" s="99"/>
      <c r="C11" s="31" t="s">
        <v>40</v>
      </c>
      <c r="D11" s="55">
        <v>62570000</v>
      </c>
      <c r="E11" s="55">
        <v>62570000</v>
      </c>
      <c r="F11" s="54">
        <f t="shared" si="0"/>
        <v>0</v>
      </c>
    </row>
    <row r="12" spans="1:6" s="4" customFormat="1" ht="23.95" customHeight="1">
      <c r="A12" s="98"/>
      <c r="B12" s="99"/>
      <c r="C12" s="31" t="s">
        <v>41</v>
      </c>
      <c r="D12" s="55">
        <v>27160000</v>
      </c>
      <c r="E12" s="55">
        <v>27160000</v>
      </c>
      <c r="F12" s="54">
        <f t="shared" si="0"/>
        <v>0</v>
      </c>
    </row>
    <row r="13" spans="1:6" s="4" customFormat="1" ht="23.95" customHeight="1">
      <c r="A13" s="98"/>
      <c r="B13" s="99"/>
      <c r="C13" s="31" t="s">
        <v>42</v>
      </c>
      <c r="D13" s="55">
        <v>14000000</v>
      </c>
      <c r="E13" s="55">
        <v>14000000</v>
      </c>
      <c r="F13" s="54">
        <f t="shared" si="0"/>
        <v>0</v>
      </c>
    </row>
    <row r="14" spans="1:6" s="4" customFormat="1" ht="23.95" customHeight="1">
      <c r="A14" s="98"/>
      <c r="B14" s="99"/>
      <c r="C14" s="31" t="s">
        <v>43</v>
      </c>
      <c r="D14" s="55">
        <v>14100000</v>
      </c>
      <c r="E14" s="55">
        <v>14100000</v>
      </c>
      <c r="F14" s="54">
        <f t="shared" si="0"/>
        <v>0</v>
      </c>
    </row>
    <row r="15" spans="1:6" s="4" customFormat="1" ht="23.95" customHeight="1">
      <c r="A15" s="98"/>
      <c r="B15" s="99"/>
      <c r="C15" s="31" t="s">
        <v>44</v>
      </c>
      <c r="D15" s="55">
        <v>14700000</v>
      </c>
      <c r="E15" s="55">
        <v>14700000</v>
      </c>
      <c r="F15" s="54">
        <f t="shared" si="0"/>
        <v>0</v>
      </c>
    </row>
    <row r="16" spans="1:6" s="4" customFormat="1" ht="23.95" customHeight="1">
      <c r="A16" s="98"/>
      <c r="B16" s="99"/>
      <c r="C16" s="31" t="s">
        <v>45</v>
      </c>
      <c r="D16" s="55">
        <v>34500000</v>
      </c>
      <c r="E16" s="55">
        <v>34500000</v>
      </c>
      <c r="F16" s="54">
        <f t="shared" si="0"/>
        <v>0</v>
      </c>
    </row>
    <row r="17" spans="1:6" s="4" customFormat="1" ht="23.95" customHeight="1">
      <c r="A17" s="98"/>
      <c r="B17" s="99"/>
      <c r="C17" s="31" t="s">
        <v>46</v>
      </c>
      <c r="D17" s="55">
        <v>5200000</v>
      </c>
      <c r="E17" s="55">
        <v>5200000</v>
      </c>
      <c r="F17" s="54">
        <f t="shared" si="0"/>
        <v>0</v>
      </c>
    </row>
    <row r="18" spans="1:6" s="4" customFormat="1" ht="23.95" customHeight="1">
      <c r="A18" s="98"/>
      <c r="B18" s="99"/>
      <c r="C18" s="31" t="s">
        <v>47</v>
      </c>
      <c r="D18" s="55">
        <v>12500000</v>
      </c>
      <c r="E18" s="55">
        <v>12500000</v>
      </c>
      <c r="F18" s="54">
        <f t="shared" si="0"/>
        <v>0</v>
      </c>
    </row>
    <row r="19" spans="1:6" s="4" customFormat="1" ht="23.95" customHeight="1">
      <c r="A19" s="98"/>
      <c r="B19" s="99"/>
      <c r="C19" s="19" t="s">
        <v>23</v>
      </c>
      <c r="D19" s="56">
        <f>SUM(D6:D18)</f>
        <v>810914870</v>
      </c>
      <c r="E19" s="56">
        <f>SUM(E6:E18)</f>
        <v>810914870</v>
      </c>
      <c r="F19" s="57">
        <f>D19-E19</f>
        <v>0</v>
      </c>
    </row>
    <row r="20" spans="1:6" s="4" customFormat="1" ht="23.95" customHeight="1">
      <c r="A20" s="100" t="s">
        <v>9</v>
      </c>
      <c r="B20" s="102" t="s">
        <v>9</v>
      </c>
      <c r="C20" s="30" t="s">
        <v>48</v>
      </c>
      <c r="D20" s="58">
        <v>6000000</v>
      </c>
      <c r="E20" s="58">
        <v>6000000</v>
      </c>
      <c r="F20" s="54">
        <f>D20-E20</f>
        <v>0</v>
      </c>
    </row>
    <row r="21" spans="1:6" s="4" customFormat="1" ht="23.95" customHeight="1">
      <c r="A21" s="101"/>
      <c r="B21" s="103"/>
      <c r="C21" s="19" t="s">
        <v>23</v>
      </c>
      <c r="D21" s="56">
        <f>SUM(D20:D20)</f>
        <v>6000000</v>
      </c>
      <c r="E21" s="56">
        <f>SUM(E20:E20)</f>
        <v>6000000</v>
      </c>
      <c r="F21" s="57">
        <f>D21-E21</f>
        <v>0</v>
      </c>
    </row>
    <row r="22" spans="1:6" s="4" customFormat="1" ht="24.45" customHeight="1">
      <c r="A22" s="100" t="s">
        <v>6</v>
      </c>
      <c r="B22" s="102" t="s">
        <v>6</v>
      </c>
      <c r="C22" s="30" t="s">
        <v>8</v>
      </c>
      <c r="D22" s="53">
        <v>8200000</v>
      </c>
      <c r="E22" s="53">
        <v>8200000</v>
      </c>
      <c r="F22" s="54">
        <f>D22-E22</f>
        <v>0</v>
      </c>
    </row>
    <row r="23" spans="1:6" s="4" customFormat="1" ht="23.95" customHeight="1">
      <c r="A23" s="100"/>
      <c r="B23" s="102"/>
      <c r="C23" s="19" t="s">
        <v>23</v>
      </c>
      <c r="D23" s="56">
        <f>SUM(D22:D22)</f>
        <v>8200000</v>
      </c>
      <c r="E23" s="56">
        <f>SUM(E22:E22)</f>
        <v>8200000</v>
      </c>
      <c r="F23" s="57">
        <f>SUM(F22:F22)</f>
        <v>0</v>
      </c>
    </row>
    <row r="24" spans="1:6" s="4" customFormat="1" ht="23.95" customHeight="1">
      <c r="A24" s="89" t="s">
        <v>7</v>
      </c>
      <c r="B24" s="91" t="s">
        <v>7</v>
      </c>
      <c r="C24" s="20" t="s">
        <v>28</v>
      </c>
      <c r="D24" s="58">
        <v>20000</v>
      </c>
      <c r="E24" s="58">
        <v>12315</v>
      </c>
      <c r="F24" s="54">
        <f>D24-E24</f>
        <v>7685</v>
      </c>
    </row>
    <row r="25" spans="1:6" s="4" customFormat="1" ht="23.95" customHeight="1" thickBot="1">
      <c r="A25" s="90"/>
      <c r="B25" s="92"/>
      <c r="C25" s="21" t="s">
        <v>23</v>
      </c>
      <c r="D25" s="59">
        <f>SUM(D24:D24)</f>
        <v>20000</v>
      </c>
      <c r="E25" s="59">
        <f>SUM(E24:E24)</f>
        <v>12315</v>
      </c>
      <c r="F25" s="60">
        <f>SUM(F24:F24)</f>
        <v>7685</v>
      </c>
    </row>
    <row r="26" spans="1:6" ht="25.5" customHeight="1"/>
    <row r="29" spans="1:6">
      <c r="E29" s="5"/>
    </row>
  </sheetData>
  <mergeCells count="11">
    <mergeCell ref="A24:A25"/>
    <mergeCell ref="B24:B25"/>
    <mergeCell ref="A1:F1"/>
    <mergeCell ref="A3:F3"/>
    <mergeCell ref="A5:C5"/>
    <mergeCell ref="A6:A19"/>
    <mergeCell ref="B6:B19"/>
    <mergeCell ref="A20:A21"/>
    <mergeCell ref="B20:B21"/>
    <mergeCell ref="A22:A23"/>
    <mergeCell ref="B22:B23"/>
  </mergeCells>
  <phoneticPr fontId="1" type="noConversion"/>
  <printOptions horizontalCentered="1"/>
  <pageMargins left="0.19685039370078741" right="0.19685039370078741" top="0.78740157480314965" bottom="0.19685039370078741" header="0.19685039370078741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5"/>
  <sheetViews>
    <sheetView view="pageBreakPreview" zoomScale="85" zoomScaleNormal="85" zoomScaleSheetLayoutView="85" workbookViewId="0">
      <selection activeCell="C14" sqref="C14"/>
    </sheetView>
  </sheetViews>
  <sheetFormatPr defaultColWidth="9" defaultRowHeight="14.3"/>
  <cols>
    <col min="1" max="2" width="7.88671875" style="1" customWidth="1"/>
    <col min="3" max="3" width="26.77734375" style="1" customWidth="1"/>
    <col min="4" max="6" width="16" style="1" customWidth="1"/>
    <col min="7" max="7" width="4.21875" style="1" customWidth="1"/>
    <col min="8" max="16384" width="9" style="1"/>
  </cols>
  <sheetData>
    <row r="1" spans="1:7" ht="56.25" customHeight="1" thickTop="1" thickBot="1">
      <c r="A1" s="71" t="s">
        <v>84</v>
      </c>
      <c r="B1" s="72"/>
      <c r="C1" s="72"/>
      <c r="D1" s="72"/>
      <c r="E1" s="72"/>
      <c r="F1" s="73"/>
      <c r="G1" s="7"/>
    </row>
    <row r="2" spans="1:7" ht="21.1" customHeight="1" thickTop="1" thickBot="1">
      <c r="A2" s="2"/>
      <c r="B2" s="2"/>
      <c r="C2" s="2"/>
      <c r="D2" s="2"/>
      <c r="E2" s="2"/>
      <c r="F2" s="2"/>
      <c r="G2" s="13"/>
    </row>
    <row r="3" spans="1:7" ht="20.55" customHeight="1">
      <c r="A3" s="107" t="s">
        <v>4</v>
      </c>
      <c r="B3" s="108"/>
      <c r="C3" s="108"/>
      <c r="D3" s="108"/>
      <c r="E3" s="108"/>
      <c r="F3" s="109"/>
      <c r="G3" s="9"/>
    </row>
    <row r="4" spans="1:7" ht="29.25" customHeight="1">
      <c r="A4" s="32" t="s">
        <v>1</v>
      </c>
      <c r="B4" s="33" t="s">
        <v>2</v>
      </c>
      <c r="C4" s="33" t="s">
        <v>3</v>
      </c>
      <c r="D4" s="34" t="s">
        <v>34</v>
      </c>
      <c r="E4" s="34" t="s">
        <v>35</v>
      </c>
      <c r="F4" s="35" t="s">
        <v>24</v>
      </c>
      <c r="G4" s="10"/>
    </row>
    <row r="5" spans="1:7" ht="22.95" customHeight="1">
      <c r="A5" s="110" t="s">
        <v>12</v>
      </c>
      <c r="B5" s="111"/>
      <c r="C5" s="111"/>
      <c r="D5" s="36">
        <f>D26+D30</f>
        <v>825134870</v>
      </c>
      <c r="E5" s="36">
        <f>E26+E30</f>
        <v>788306422</v>
      </c>
      <c r="F5" s="37">
        <f>F26+F30</f>
        <v>36828448</v>
      </c>
      <c r="G5" s="11"/>
    </row>
    <row r="6" spans="1:7" s="4" customFormat="1" ht="22.95" customHeight="1">
      <c r="A6" s="98" t="s">
        <v>26</v>
      </c>
      <c r="B6" s="99" t="s">
        <v>25</v>
      </c>
      <c r="C6" s="30" t="s">
        <v>10</v>
      </c>
      <c r="D6" s="17">
        <v>461492400</v>
      </c>
      <c r="E6" s="17">
        <v>435897600</v>
      </c>
      <c r="F6" s="18">
        <f>SUM(D6-E6)</f>
        <v>25594800</v>
      </c>
      <c r="G6" s="12"/>
    </row>
    <row r="7" spans="1:7" s="4" customFormat="1" ht="22.95" customHeight="1">
      <c r="A7" s="98"/>
      <c r="B7" s="91"/>
      <c r="C7" s="30" t="s">
        <v>11</v>
      </c>
      <c r="D7" s="17">
        <v>79278700</v>
      </c>
      <c r="E7" s="17">
        <v>78489250</v>
      </c>
      <c r="F7" s="18">
        <f t="shared" ref="F7:F24" si="0">SUM(D7-E7)</f>
        <v>789450</v>
      </c>
      <c r="G7" s="6"/>
    </row>
    <row r="8" spans="1:7" s="4" customFormat="1" ht="22.95" customHeight="1">
      <c r="A8" s="98"/>
      <c r="B8" s="91"/>
      <c r="C8" s="30" t="s">
        <v>49</v>
      </c>
      <c r="D8" s="17">
        <v>40243280</v>
      </c>
      <c r="E8" s="17">
        <v>38176788</v>
      </c>
      <c r="F8" s="18">
        <f t="shared" si="0"/>
        <v>2066492</v>
      </c>
      <c r="G8" s="6"/>
    </row>
    <row r="9" spans="1:7" s="4" customFormat="1" ht="22.95" customHeight="1">
      <c r="A9" s="98"/>
      <c r="B9" s="91"/>
      <c r="C9" s="30" t="s">
        <v>50</v>
      </c>
      <c r="D9" s="17">
        <v>42318620</v>
      </c>
      <c r="E9" s="17">
        <v>41022580</v>
      </c>
      <c r="F9" s="18">
        <f t="shared" si="0"/>
        <v>1296040</v>
      </c>
      <c r="G9" s="6"/>
    </row>
    <row r="10" spans="1:7" s="4" customFormat="1" ht="22.95" customHeight="1">
      <c r="A10" s="98"/>
      <c r="B10" s="99" t="s">
        <v>51</v>
      </c>
      <c r="C10" s="30" t="s">
        <v>13</v>
      </c>
      <c r="D10" s="17">
        <v>630000</v>
      </c>
      <c r="E10" s="17">
        <v>467500</v>
      </c>
      <c r="F10" s="18">
        <f t="shared" si="0"/>
        <v>162500</v>
      </c>
      <c r="G10" s="6"/>
    </row>
    <row r="11" spans="1:7" s="4" customFormat="1" ht="22.95" customHeight="1">
      <c r="A11" s="98"/>
      <c r="B11" s="91"/>
      <c r="C11" s="30" t="s">
        <v>14</v>
      </c>
      <c r="D11" s="17">
        <v>1480000</v>
      </c>
      <c r="E11" s="17">
        <v>1458000</v>
      </c>
      <c r="F11" s="18">
        <f t="shared" si="0"/>
        <v>22000</v>
      </c>
      <c r="G11" s="6"/>
    </row>
    <row r="12" spans="1:7" s="4" customFormat="1" ht="22.95" customHeight="1">
      <c r="A12" s="98"/>
      <c r="B12" s="99" t="s">
        <v>52</v>
      </c>
      <c r="C12" s="30" t="s">
        <v>15</v>
      </c>
      <c r="D12" s="17">
        <v>29100000</v>
      </c>
      <c r="E12" s="17">
        <v>26615000</v>
      </c>
      <c r="F12" s="18">
        <f t="shared" si="0"/>
        <v>2485000</v>
      </c>
      <c r="G12" s="6"/>
    </row>
    <row r="13" spans="1:7" s="4" customFormat="1" ht="22.95" customHeight="1">
      <c r="A13" s="98"/>
      <c r="B13" s="91"/>
      <c r="C13" s="30" t="s">
        <v>16</v>
      </c>
      <c r="D13" s="17">
        <v>14189950</v>
      </c>
      <c r="E13" s="17">
        <v>13266450</v>
      </c>
      <c r="F13" s="18">
        <f t="shared" si="0"/>
        <v>923500</v>
      </c>
      <c r="G13" s="6"/>
    </row>
    <row r="14" spans="1:7" s="4" customFormat="1" ht="22.95" customHeight="1">
      <c r="A14" s="98"/>
      <c r="B14" s="91"/>
      <c r="C14" s="30" t="s">
        <v>17</v>
      </c>
      <c r="D14" s="17">
        <v>9646470</v>
      </c>
      <c r="E14" s="17">
        <v>8281890</v>
      </c>
      <c r="F14" s="18">
        <f t="shared" si="0"/>
        <v>1364580</v>
      </c>
      <c r="G14" s="6"/>
    </row>
    <row r="15" spans="1:7" s="4" customFormat="1" ht="22.95" customHeight="1">
      <c r="A15" s="98"/>
      <c r="B15" s="91"/>
      <c r="C15" s="30" t="s">
        <v>18</v>
      </c>
      <c r="D15" s="17">
        <v>873400</v>
      </c>
      <c r="E15" s="17">
        <v>792550</v>
      </c>
      <c r="F15" s="18">
        <f t="shared" si="0"/>
        <v>80850</v>
      </c>
      <c r="G15" s="6"/>
    </row>
    <row r="16" spans="1:7" s="4" customFormat="1" ht="22.95" customHeight="1">
      <c r="A16" s="98"/>
      <c r="B16" s="91"/>
      <c r="C16" s="30" t="s">
        <v>19</v>
      </c>
      <c r="D16" s="17">
        <v>1650000</v>
      </c>
      <c r="E16" s="17">
        <v>1648514</v>
      </c>
      <c r="F16" s="18">
        <f t="shared" si="0"/>
        <v>1486</v>
      </c>
      <c r="G16" s="6"/>
    </row>
    <row r="17" spans="1:7" s="4" customFormat="1" ht="22.95" customHeight="1">
      <c r="A17" s="98"/>
      <c r="B17" s="91"/>
      <c r="C17" s="30" t="s">
        <v>20</v>
      </c>
      <c r="D17" s="17">
        <v>16524050</v>
      </c>
      <c r="E17" s="17">
        <v>14697420</v>
      </c>
      <c r="F17" s="18">
        <f t="shared" si="0"/>
        <v>1826630</v>
      </c>
      <c r="G17" s="6"/>
    </row>
    <row r="18" spans="1:7" s="4" customFormat="1" ht="22.95" customHeight="1">
      <c r="A18" s="98" t="s">
        <v>53</v>
      </c>
      <c r="B18" s="91" t="s">
        <v>54</v>
      </c>
      <c r="C18" s="30" t="s">
        <v>21</v>
      </c>
      <c r="D18" s="17">
        <v>12858000</v>
      </c>
      <c r="E18" s="17">
        <v>12823880</v>
      </c>
      <c r="F18" s="18">
        <f t="shared" si="0"/>
        <v>34120</v>
      </c>
      <c r="G18" s="6"/>
    </row>
    <row r="19" spans="1:7" s="4" customFormat="1" ht="22.95" customHeight="1">
      <c r="A19" s="89"/>
      <c r="B19" s="91"/>
      <c r="C19" s="30" t="s">
        <v>22</v>
      </c>
      <c r="D19" s="17">
        <v>7700000</v>
      </c>
      <c r="E19" s="17">
        <v>7539000</v>
      </c>
      <c r="F19" s="18">
        <f t="shared" si="0"/>
        <v>161000</v>
      </c>
      <c r="G19" s="6"/>
    </row>
    <row r="20" spans="1:7" s="4" customFormat="1" ht="22.95" customHeight="1">
      <c r="A20" s="112" t="s">
        <v>55</v>
      </c>
      <c r="B20" s="115" t="s">
        <v>55</v>
      </c>
      <c r="C20" s="30" t="s">
        <v>56</v>
      </c>
      <c r="D20" s="17">
        <v>31730000</v>
      </c>
      <c r="E20" s="17">
        <v>31730000</v>
      </c>
      <c r="F20" s="18">
        <f t="shared" si="0"/>
        <v>0</v>
      </c>
      <c r="G20" s="6"/>
    </row>
    <row r="21" spans="1:7" s="4" customFormat="1" ht="22.95" customHeight="1">
      <c r="A21" s="113"/>
      <c r="B21" s="116"/>
      <c r="C21" s="31" t="s">
        <v>57</v>
      </c>
      <c r="D21" s="17">
        <v>8200000</v>
      </c>
      <c r="E21" s="17">
        <v>8200000</v>
      </c>
      <c r="F21" s="18">
        <f t="shared" si="0"/>
        <v>0</v>
      </c>
      <c r="G21" s="6"/>
    </row>
    <row r="22" spans="1:7" s="4" customFormat="1" ht="22.95" customHeight="1">
      <c r="A22" s="113"/>
      <c r="B22" s="116"/>
      <c r="C22" s="31" t="s">
        <v>58</v>
      </c>
      <c r="D22" s="17">
        <v>4880000</v>
      </c>
      <c r="E22" s="17">
        <v>4880000</v>
      </c>
      <c r="F22" s="18">
        <f t="shared" si="0"/>
        <v>0</v>
      </c>
      <c r="G22" s="6"/>
    </row>
    <row r="23" spans="1:7" s="4" customFormat="1" ht="22.95" customHeight="1">
      <c r="A23" s="113"/>
      <c r="B23" s="116"/>
      <c r="C23" s="31" t="s">
        <v>59</v>
      </c>
      <c r="D23" s="38">
        <v>22500000</v>
      </c>
      <c r="E23" s="38">
        <v>22500000</v>
      </c>
      <c r="F23" s="18">
        <f t="shared" si="0"/>
        <v>0</v>
      </c>
      <c r="G23" s="6"/>
    </row>
    <row r="24" spans="1:7" s="4" customFormat="1" ht="22.95" customHeight="1">
      <c r="A24" s="113"/>
      <c r="B24" s="116"/>
      <c r="C24" s="31" t="s">
        <v>60</v>
      </c>
      <c r="D24" s="17">
        <v>14000000</v>
      </c>
      <c r="E24" s="17">
        <v>14000000</v>
      </c>
      <c r="F24" s="18">
        <f t="shared" si="0"/>
        <v>0</v>
      </c>
      <c r="G24" s="6"/>
    </row>
    <row r="25" spans="1:7" s="4" customFormat="1" ht="22.95" customHeight="1">
      <c r="A25" s="114"/>
      <c r="B25" s="117"/>
      <c r="C25" s="31" t="s">
        <v>47</v>
      </c>
      <c r="D25" s="17">
        <v>11620000</v>
      </c>
      <c r="E25" s="17">
        <v>11620000</v>
      </c>
      <c r="F25" s="18">
        <f t="shared" ref="F25:F27" si="1">SUM(D25-E25)</f>
        <v>0</v>
      </c>
      <c r="G25" s="8"/>
    </row>
    <row r="26" spans="1:7" s="4" customFormat="1" ht="22.95" customHeight="1">
      <c r="A26" s="110" t="s">
        <v>61</v>
      </c>
      <c r="B26" s="111"/>
      <c r="C26" s="111"/>
      <c r="D26" s="39">
        <f>SUM(D6:D25)</f>
        <v>810914870</v>
      </c>
      <c r="E26" s="39">
        <f>SUM(E6:E25)</f>
        <v>774106422</v>
      </c>
      <c r="F26" s="40">
        <f>SUM(F6:F25)</f>
        <v>36808448</v>
      </c>
      <c r="G26" s="6"/>
    </row>
    <row r="27" spans="1:7" s="4" customFormat="1" ht="22.95" customHeight="1">
      <c r="A27" s="41" t="s">
        <v>62</v>
      </c>
      <c r="B27" s="42" t="s">
        <v>62</v>
      </c>
      <c r="C27" s="43" t="s">
        <v>63</v>
      </c>
      <c r="D27" s="44">
        <v>6000000</v>
      </c>
      <c r="E27" s="44">
        <v>6000000</v>
      </c>
      <c r="F27" s="18">
        <f t="shared" si="1"/>
        <v>0</v>
      </c>
      <c r="G27" s="8"/>
    </row>
    <row r="28" spans="1:7" s="4" customFormat="1" ht="22.95" customHeight="1">
      <c r="A28" s="41" t="s">
        <v>64</v>
      </c>
      <c r="B28" s="43" t="s">
        <v>64</v>
      </c>
      <c r="C28" s="43" t="s">
        <v>64</v>
      </c>
      <c r="D28" s="44">
        <v>8200000</v>
      </c>
      <c r="E28" s="44">
        <v>8200000</v>
      </c>
      <c r="F28" s="45">
        <f t="shared" ref="F28" si="2">SUM(D28-E28)</f>
        <v>0</v>
      </c>
      <c r="G28" s="6"/>
    </row>
    <row r="29" spans="1:7" s="4" customFormat="1" ht="22.95" customHeight="1">
      <c r="A29" s="46" t="s">
        <v>65</v>
      </c>
      <c r="B29" s="42" t="s">
        <v>65</v>
      </c>
      <c r="C29" s="43" t="s">
        <v>66</v>
      </c>
      <c r="D29" s="44">
        <v>20000</v>
      </c>
      <c r="E29" s="44">
        <v>0</v>
      </c>
      <c r="F29" s="45">
        <f>D29-E29</f>
        <v>20000</v>
      </c>
      <c r="G29" s="6"/>
    </row>
    <row r="30" spans="1:7" ht="22.95" customHeight="1" thickBot="1">
      <c r="A30" s="104" t="s">
        <v>61</v>
      </c>
      <c r="B30" s="105"/>
      <c r="C30" s="106"/>
      <c r="D30" s="47">
        <f>SUM(D27:D29)</f>
        <v>14220000</v>
      </c>
      <c r="E30" s="47">
        <f>SUM(E27:E29)</f>
        <v>14200000</v>
      </c>
      <c r="F30" s="48">
        <f>SUM(F27:F29)</f>
        <v>20000</v>
      </c>
      <c r="G30" s="8"/>
    </row>
    <row r="31" spans="1:7" ht="16.5" customHeight="1"/>
    <row r="33" spans="3:5">
      <c r="E33" s="5"/>
    </row>
    <row r="34" spans="3:5">
      <c r="C34" s="14"/>
    </row>
    <row r="35" spans="3:5">
      <c r="C35" s="14"/>
    </row>
  </sheetData>
  <mergeCells count="13">
    <mergeCell ref="A30:C30"/>
    <mergeCell ref="A1:F1"/>
    <mergeCell ref="A3:F3"/>
    <mergeCell ref="A5:C5"/>
    <mergeCell ref="A26:C26"/>
    <mergeCell ref="A18:A19"/>
    <mergeCell ref="B18:B19"/>
    <mergeCell ref="B10:B11"/>
    <mergeCell ref="B12:B17"/>
    <mergeCell ref="A6:A17"/>
    <mergeCell ref="B6:B9"/>
    <mergeCell ref="A20:A25"/>
    <mergeCell ref="B20:B25"/>
  </mergeCells>
  <phoneticPr fontId="1" type="noConversion"/>
  <printOptions horizontalCentered="1"/>
  <pageMargins left="0.19685039370078741" right="0.19685039370078741" top="0.78740157480314965" bottom="0.19685039370078741" header="0.19685039370078741" footer="0.19685039370078741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총괄표</vt:lpstr>
      <vt:lpstr>세입결산</vt:lpstr>
      <vt:lpstr>세출결산</vt:lpstr>
      <vt:lpstr>세출결산!Print_Area</vt:lpstr>
      <vt:lpstr>총괄표!Print_Area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YWCA</cp:lastModifiedBy>
  <cp:lastPrinted>2020-02-20T05:28:49Z</cp:lastPrinted>
  <dcterms:created xsi:type="dcterms:W3CDTF">2016-03-21T06:58:32Z</dcterms:created>
  <dcterms:modified xsi:type="dcterms:W3CDTF">2020-03-11T04:16:34Z</dcterms:modified>
</cp:coreProperties>
</file>